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. План учебного процесса с ср" sheetId="1" r:id="rId1"/>
    <sheet name=" План учебного процесса (основ)" sheetId="2" r:id="rId2"/>
  </sheets>
  <externalReferences>
    <externalReference r:id="rId5"/>
  </externalReferences>
  <definedNames>
    <definedName name="Экз1Весна">'[1]Титул'!$BU$29</definedName>
    <definedName name="Экз1Осень">'[1]Титул'!$BU$28</definedName>
    <definedName name="Экз2Весна">'[1]Титул'!$BU$31</definedName>
    <definedName name="Экз2Осень">'[1]Титул'!$BU$30</definedName>
    <definedName name="Экз3Весна">'[1]Титул'!$BU$33</definedName>
    <definedName name="Экз3Осень">'[1]Титул'!$BU$32</definedName>
    <definedName name="Экз4Осень">'[1]Титул'!$BU$34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52
130-52=78 добавить</t>
        </r>
      </text>
    </comment>
    <comment ref="E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было 40</t>
        </r>
      </text>
    </comment>
    <comment ref="F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было 40</t>
        </r>
      </text>
    </comment>
    <comment ref="G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</t>
        </r>
      </text>
    </comment>
    <comment ref="H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36</t>
        </r>
      </text>
    </comment>
    <comment ref="J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20</t>
        </r>
      </text>
    </comment>
    <comment ref="M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20</t>
        </r>
      </text>
    </comment>
    <comment ref="Y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 было 24, но не учтено</t>
        </r>
      </text>
    </comment>
    <comment ref="AA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40</t>
        </r>
      </text>
    </comment>
    <comment ref="E73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было 64
</t>
        </r>
      </text>
    </comment>
    <comment ref="F73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было 64
</t>
        </r>
      </text>
    </comment>
    <comment ref="L7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+ 7 для модуля
</t>
        </r>
      </text>
    </comment>
    <comment ref="M7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2Э+Эм(8)
</t>
        </r>
      </text>
    </comment>
    <comment ref="L8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э+курс</t>
        </r>
      </text>
    </comment>
    <comment ref="L8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 них 4 для модуля</t>
        </r>
      </text>
    </comment>
    <comment ref="M8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5Э + 8 (Эм)</t>
        </r>
      </text>
    </comment>
    <comment ref="E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414
</t>
        </r>
      </text>
    </comment>
    <comment ref="F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414
</t>
        </r>
      </text>
    </comment>
    <comment ref="G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46</t>
        </r>
      </text>
    </comment>
    <comment ref="H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368</t>
        </r>
      </text>
    </comment>
    <comment ref="Y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144</t>
        </r>
      </text>
    </comment>
    <comment ref="L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5Э+5курс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P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52
130-52=78 добавить</t>
        </r>
      </text>
    </comment>
    <comment ref="E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было 40</t>
        </r>
      </text>
    </comment>
    <comment ref="F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было 40</t>
        </r>
      </text>
    </comment>
    <comment ref="G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</t>
        </r>
      </text>
    </comment>
    <comment ref="H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36</t>
        </r>
      </text>
    </comment>
    <comment ref="J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20</t>
        </r>
      </text>
    </comment>
    <comment ref="M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20</t>
        </r>
      </text>
    </comment>
    <comment ref="T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 было 24, но не учтено</t>
        </r>
      </text>
    </comment>
    <comment ref="U71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40</t>
        </r>
      </text>
    </comment>
    <comment ref="E73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было 64
</t>
        </r>
      </text>
    </comment>
    <comment ref="F73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было 64
</t>
        </r>
      </text>
    </comment>
    <comment ref="L7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+ 7 для модуля
</t>
        </r>
      </text>
    </comment>
    <comment ref="M7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2Э+Эм(8)
</t>
        </r>
      </text>
    </comment>
    <comment ref="L8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э+курс</t>
        </r>
      </text>
    </comment>
    <comment ref="L8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 них 4 для модуля</t>
        </r>
      </text>
    </comment>
    <comment ref="M8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5Э + 8 (Эм)</t>
        </r>
      </text>
    </comment>
    <comment ref="E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414
</t>
        </r>
      </text>
    </comment>
    <comment ref="F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414
</t>
        </r>
      </text>
    </comment>
    <comment ref="G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46</t>
        </r>
      </text>
    </comment>
    <comment ref="H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368</t>
        </r>
      </text>
    </comment>
    <comment ref="T9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144</t>
        </r>
      </text>
    </comment>
    <comment ref="L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5Э+5курс</t>
        </r>
      </text>
    </comment>
  </commentList>
</comments>
</file>

<file path=xl/sharedStrings.xml><?xml version="1.0" encoding="utf-8"?>
<sst xmlns="http://schemas.openxmlformats.org/spreadsheetml/2006/main" count="594" uniqueCount="265">
  <si>
    <t>1. Сводные данные по бюджету времени (в неделях)</t>
  </si>
  <si>
    <t>Учебная практика</t>
  </si>
  <si>
    <t>Производственная практика</t>
  </si>
  <si>
    <t>Каникулы</t>
  </si>
  <si>
    <t>преддипломная</t>
  </si>
  <si>
    <t>I курс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</si>
  <si>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</si>
  <si>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</si>
  <si>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</si>
  <si>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</si>
  <si>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 xml:space="preserve">Объем образовательной нагрузки </t>
  </si>
  <si>
    <t>Учебная нагрузка обучающихся (час.)</t>
  </si>
  <si>
    <t>Распределение обязательной нагрузки по курсам и семестрам  (час. в семестр)</t>
  </si>
  <si>
    <t>Во взаимодействии с преподавателем</t>
  </si>
  <si>
    <t>1 курс</t>
  </si>
  <si>
    <t>2 курс</t>
  </si>
  <si>
    <t>3 курс</t>
  </si>
  <si>
    <t>4 курс</t>
  </si>
  <si>
    <t>Нагрузка на дисциплины и МДК</t>
  </si>
  <si>
    <t>По практике производственной и учебной</t>
  </si>
  <si>
    <t xml:space="preserve">Консультации </t>
  </si>
  <si>
    <t xml:space="preserve">Промежуточная аттестация </t>
  </si>
  <si>
    <t>1 семестр
 17 нед</t>
  </si>
  <si>
    <t>2 семестр 
22 нед</t>
  </si>
  <si>
    <t>3 семестр 
16 нед</t>
  </si>
  <si>
    <t>4 семестр
 23 нед</t>
  </si>
  <si>
    <t>5 семестр 
16 нед</t>
  </si>
  <si>
    <t>6 семестр
 24 нед</t>
  </si>
  <si>
    <t xml:space="preserve">всего учебных занятий </t>
  </si>
  <si>
    <t>в т. ч. по учебным дисциплинам и МДК</t>
  </si>
  <si>
    <t>Теоретическое обучение</t>
  </si>
  <si>
    <t>лаб. и практ. занятий</t>
  </si>
  <si>
    <t>курсовых работ (проектов)</t>
  </si>
  <si>
    <t>Зачеты</t>
  </si>
  <si>
    <t>Экзамены</t>
  </si>
  <si>
    <t>2</t>
  </si>
  <si>
    <t>6</t>
  </si>
  <si>
    <t>18</t>
  </si>
  <si>
    <t>О.00</t>
  </si>
  <si>
    <t>Общеобразовательный цикл</t>
  </si>
  <si>
    <t>10зач</t>
  </si>
  <si>
    <t>3экз</t>
  </si>
  <si>
    <t>ОУДБ.00</t>
  </si>
  <si>
    <t>Общеобразовательные учебные дисциплины (общие и по выбору) базовые</t>
  </si>
  <si>
    <t>1экз</t>
  </si>
  <si>
    <t>ОУДБ.01</t>
  </si>
  <si>
    <t>ОУДБ.02</t>
  </si>
  <si>
    <t>Иностранный язык</t>
  </si>
  <si>
    <t>ОУДБ.04</t>
  </si>
  <si>
    <t>История</t>
  </si>
  <si>
    <t>ОУДБ.05</t>
  </si>
  <si>
    <t>Физическая культура</t>
  </si>
  <si>
    <t>Основы безопасности жизнедеятельности</t>
  </si>
  <si>
    <t>ОУДБ.09</t>
  </si>
  <si>
    <t>Химия</t>
  </si>
  <si>
    <t>ОУДБ.10</t>
  </si>
  <si>
    <t>Обществознание (включая экономику и право)</t>
  </si>
  <si>
    <t>Биология</t>
  </si>
  <si>
    <t>З</t>
  </si>
  <si>
    <t>География</t>
  </si>
  <si>
    <t>Экология</t>
  </si>
  <si>
    <t>ОУДП.00</t>
  </si>
  <si>
    <t>Общеобразовательные учебные дисциплины (общие и по выбору) профильные</t>
  </si>
  <si>
    <t>1зач</t>
  </si>
  <si>
    <t>2экз</t>
  </si>
  <si>
    <t>ОУДП.03</t>
  </si>
  <si>
    <t>Информатика</t>
  </si>
  <si>
    <t>Физика</t>
  </si>
  <si>
    <t>УДД.00</t>
  </si>
  <si>
    <t>Учебные дисциплины дополнительные</t>
  </si>
  <si>
    <t>0экз</t>
  </si>
  <si>
    <t>УДД.01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</si>
  <si>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</si>
  <si>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</si>
  <si>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</si>
  <si>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</si>
  <si>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</si>
  <si>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</si>
  <si>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</si>
  <si>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</si>
  <si>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</si>
  <si>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</si>
  <si>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 xml:space="preserve">Физическая культура </t>
  </si>
  <si>
    <t>ОГСЭ.06</t>
  </si>
  <si>
    <t xml:space="preserve"> Русский язык и культура речи</t>
  </si>
  <si>
    <t>ЕН.00</t>
  </si>
  <si>
    <t>Математический и общий естественно-научный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</si>
  <si>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</si>
  <si>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</si>
  <si>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</si>
  <si>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</si>
  <si>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</si>
  <si>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</si>
  <si>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П.00</t>
  </si>
  <si>
    <t>Профессиональный цикл</t>
  </si>
  <si>
    <t>5экз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</si>
  <si>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</si>
  <si>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</si>
  <si>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</si>
  <si>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</si>
  <si>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</si>
  <si>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</si>
  <si>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</si>
  <si>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</si>
  <si>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</si>
  <si>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</si>
  <si>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</si>
  <si>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</si>
  <si>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</si>
  <si>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</si>
  <si>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</si>
  <si>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</si>
  <si>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</si>
  <si>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</si>
  <si>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</si>
  <si>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</si>
  <si>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</si>
  <si>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</si>
  <si>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</si>
  <si>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 xml:space="preserve">Менеджмент в профессиональной деятельности </t>
  </si>
  <si>
    <t xml:space="preserve">ПМ.05 </t>
  </si>
  <si>
    <t xml:space="preserve">Проектирование и разработка информационных систем </t>
  </si>
  <si>
    <t>МДК.05.01</t>
  </si>
  <si>
    <t xml:space="preserve"> Проектирование и дизайн информационных систем</t>
  </si>
  <si>
    <t xml:space="preserve">МДК.05.02 </t>
  </si>
  <si>
    <t>Разработка кода информационных систем</t>
  </si>
  <si>
    <t>МДК.05.03</t>
  </si>
  <si>
    <t>Тестирование информационных систем</t>
  </si>
  <si>
    <t>УП.05</t>
  </si>
  <si>
    <t>ПП.05</t>
  </si>
  <si>
    <t>ПМ.08</t>
  </si>
  <si>
    <t xml:space="preserve">Разработка дизайна веб-приложений </t>
  </si>
  <si>
    <t>Проектирование и разработка интерфейсов пользователя</t>
  </si>
  <si>
    <t>Графический дизайн и мультимедиа</t>
  </si>
  <si>
    <t>УП.08</t>
  </si>
  <si>
    <t>ПМ.09</t>
  </si>
  <si>
    <t xml:space="preserve">Проектирование, разработка и оптимизация веб-приложений </t>
  </si>
  <si>
    <t>Проектирование и разработка веб-приложений</t>
  </si>
  <si>
    <t>Оптимизация веб-приложений</t>
  </si>
  <si>
    <t>Обеспечение безопасности веб-приложений</t>
  </si>
  <si>
    <t>УП.09</t>
  </si>
  <si>
    <t>ПП.09</t>
  </si>
  <si>
    <t>Производственная  практика</t>
  </si>
  <si>
    <t>ПМ.10</t>
  </si>
  <si>
    <t xml:space="preserve">Основы предпринимательства и трудоустройства на работу </t>
  </si>
  <si>
    <t xml:space="preserve">МДК.10.01 </t>
  </si>
  <si>
    <t xml:space="preserve">Способы поиска работы, трудоустройства </t>
  </si>
  <si>
    <t>МДК.10.02</t>
  </si>
  <si>
    <t>Основы предпринимательства, открытие собственного дела</t>
  </si>
  <si>
    <t>УП.10</t>
  </si>
  <si>
    <t>ПДП</t>
  </si>
  <si>
    <t>Преддипломная практика</t>
  </si>
  <si>
    <t xml:space="preserve">Самостоятельная работа </t>
  </si>
  <si>
    <t>ВСЕГО</t>
  </si>
  <si>
    <t xml:space="preserve">Государственная итоговая аттестация </t>
  </si>
  <si>
    <t>дисциплин и МДК</t>
  </si>
  <si>
    <t xml:space="preserve">Государственная итоговая аттестация:
 </t>
  </si>
  <si>
    <t>учебной практики</t>
  </si>
  <si>
    <t>1. Программа обучения по специальности</t>
  </si>
  <si>
    <t xml:space="preserve">производст. практики  </t>
  </si>
  <si>
    <t>экзаменов</t>
  </si>
  <si>
    <t xml:space="preserve"> зачетов</t>
  </si>
  <si>
    <t>ИТОГО:</t>
  </si>
  <si>
    <t>Самостоятельная учебная  работа</t>
  </si>
  <si>
    <t>39</t>
  </si>
  <si>
    <t>ОП.00</t>
  </si>
  <si>
    <t xml:space="preserve">Общепрофессиональный  цикл </t>
  </si>
  <si>
    <t>7 семестр
 16 нед</t>
  </si>
  <si>
    <t>8 семестр
 13 нед</t>
  </si>
  <si>
    <r>
      <t>Консультации</t>
    </r>
    <r>
      <rPr>
        <sz val="12"/>
        <rFont val="Times New Roman"/>
        <family val="1"/>
      </rPr>
      <t xml:space="preserve"> на учебную группу не более 100 часов в год 
</t>
    </r>
    <r>
      <rPr>
        <b/>
        <sz val="12"/>
        <rFont val="Times New Roman"/>
        <family val="1"/>
      </rPr>
      <t xml:space="preserve">
</t>
    </r>
  </si>
  <si>
    <t>1.1. Дипломный проект: выпоолнение дипломного проекта с 39 по 42 неделю (всего 4 недели), защита дипломного проекта -  43 неделя(1 неделя)</t>
  </si>
  <si>
    <t>1.2 Государственный экзамен - демонстрационный экзамен по компетенции Веб-дизайн  - 38 неделя (1 неделя)</t>
  </si>
  <si>
    <t>3</t>
  </si>
  <si>
    <t>8</t>
  </si>
  <si>
    <t>12</t>
  </si>
  <si>
    <t>14</t>
  </si>
  <si>
    <t>16</t>
  </si>
  <si>
    <t>20</t>
  </si>
  <si>
    <t>21</t>
  </si>
  <si>
    <t xml:space="preserve">4 нед. </t>
  </si>
  <si>
    <t xml:space="preserve">6 нед. </t>
  </si>
  <si>
    <t>Астрономия</t>
  </si>
  <si>
    <t>ОУДБ.03</t>
  </si>
  <si>
    <t>ОУДП.01</t>
  </si>
  <si>
    <t>ОУДП.02</t>
  </si>
  <si>
    <t xml:space="preserve">Психология    </t>
  </si>
  <si>
    <t>ОУДБ.0\6</t>
  </si>
  <si>
    <t>ОУДБ.07</t>
  </si>
  <si>
    <t>ОУДБ.08</t>
  </si>
  <si>
    <t>ОУДБ.11</t>
  </si>
  <si>
    <t>ОУДБ.12</t>
  </si>
  <si>
    <t>9зач</t>
  </si>
  <si>
    <t>Э (6), Э (8)</t>
  </si>
  <si>
    <t>МДК.08.01</t>
  </si>
  <si>
    <t>МДК.08.02</t>
  </si>
  <si>
    <t>З (8)</t>
  </si>
  <si>
    <t>МДК.09.01</t>
  </si>
  <si>
    <t>МДК.09.02</t>
  </si>
  <si>
    <t>МДК.09.03</t>
  </si>
  <si>
    <t>СР</t>
  </si>
  <si>
    <t>З (4)</t>
  </si>
  <si>
    <t>З (7)</t>
  </si>
  <si>
    <t>З (6)</t>
  </si>
  <si>
    <t>З,З (1,2)</t>
  </si>
  <si>
    <t>З (2)</t>
  </si>
  <si>
    <t>З* (2)</t>
  </si>
  <si>
    <t>Э (2)</t>
  </si>
  <si>
    <t>0зач</t>
  </si>
  <si>
    <t>З,З,З,З,З,З (3-8)</t>
  </si>
  <si>
    <t>З (3)</t>
  </si>
  <si>
    <t>Э (3)</t>
  </si>
  <si>
    <t>Э (4)</t>
  </si>
  <si>
    <t>Э (7)</t>
  </si>
  <si>
    <t>Э (5)</t>
  </si>
  <si>
    <t>Э* (6)</t>
  </si>
  <si>
    <t>Э(м) (6)</t>
  </si>
  <si>
    <t>Э(м) (4)</t>
  </si>
  <si>
    <t>ПП.08</t>
  </si>
  <si>
    <t>Э* (8)</t>
  </si>
  <si>
    <t>З,З,З (5,6,7)</t>
  </si>
  <si>
    <t>Э(м) (8)</t>
  </si>
  <si>
    <t xml:space="preserve">  Э (7)</t>
  </si>
  <si>
    <t>2. План учебного процесса по специальности 09.02.07 Информационные системы и программирование</t>
  </si>
  <si>
    <t xml:space="preserve"> З,З (6,8)</t>
  </si>
  <si>
    <t xml:space="preserve">УЧЕБНЫЙ ПЛАН </t>
  </si>
  <si>
    <t xml:space="preserve">Форма обучения - очная </t>
  </si>
  <si>
    <t xml:space="preserve">Нормативный срок обучения - 3 года 10 месяцев </t>
  </si>
  <si>
    <t xml:space="preserve">на базе основного общего образования </t>
  </si>
  <si>
    <t>Профиль получаемого профессионального образования - технический</t>
  </si>
  <si>
    <t>при реализации программы среднего  общего образования</t>
  </si>
  <si>
    <t xml:space="preserve">Курсы 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</si>
  <si>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</si>
  <si>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</si>
  <si>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Производственная практика </t>
  </si>
  <si>
    <t>Всего                                       (по курсам)</t>
  </si>
  <si>
    <t xml:space="preserve">по профилю специальности </t>
  </si>
  <si>
    <t xml:space="preserve">II курс </t>
  </si>
  <si>
    <t xml:space="preserve">III курс </t>
  </si>
  <si>
    <t xml:space="preserve">IV курс </t>
  </si>
  <si>
    <t>09.02.07 Информационные системы и программирование</t>
  </si>
  <si>
    <t xml:space="preserve">Квалификация: разработчик веб и мультимедийных приложений </t>
  </si>
  <si>
    <t>Русский язык</t>
  </si>
  <si>
    <t>Литература</t>
  </si>
  <si>
    <t>Математика (включая алгебру и начала математического анализа, геометрию)</t>
  </si>
  <si>
    <t>Э  (2)*</t>
  </si>
  <si>
    <t>23</t>
  </si>
  <si>
    <t>3 семестр
 16 нед</t>
  </si>
  <si>
    <t>4 семестр 
23 нед</t>
  </si>
  <si>
    <t>5 семестр
 16 нед</t>
  </si>
  <si>
    <t>6 семестр   24 нед</t>
  </si>
  <si>
    <t xml:space="preserve">3 курс </t>
  </si>
  <si>
    <t xml:space="preserve">4 курс </t>
  </si>
  <si>
    <t xml:space="preserve"> преддипл. практики </t>
  </si>
  <si>
    <t>6зач</t>
  </si>
  <si>
    <t>2зач</t>
  </si>
  <si>
    <t>7зач</t>
  </si>
  <si>
    <t>13зач</t>
  </si>
  <si>
    <t>9экз</t>
  </si>
  <si>
    <t>38зач/18экз</t>
  </si>
  <si>
    <t>З (5)</t>
  </si>
  <si>
    <t>36зач/18экз</t>
  </si>
  <si>
    <t xml:space="preserve">семестры: уч. часы+экзамены+ГИА+пред.пр-ка </t>
  </si>
  <si>
    <t xml:space="preserve">семестры: кол-во уч. часов без экзаменов </t>
  </si>
  <si>
    <t xml:space="preserve">ГБОУ ПОО "Златоустовский техникум технологий и экономики"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специальности среднего профессионального образования </t>
  </si>
  <si>
    <t xml:space="preserve">ГБОУ ПОО "Златоустовский техникум технологий и экономики"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специальности среднего профессионального образования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</si>
</sst>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shrinkToFit="1"/>
      <protection/>
    </xf>
    <xf numFmtId="1" fontId="7" fillId="0" borderId="13" xfId="0" applyNumberFormat="1" applyFont="1" applyFill="1" applyBorder="1" applyAlignment="1" applyProtection="1">
      <alignment horizontal="center" vertical="center" shrinkToFit="1"/>
      <protection/>
    </xf>
    <xf numFmtId="1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shrinkToFit="1"/>
      <protection/>
    </xf>
    <xf numFmtId="1" fontId="9" fillId="0" borderId="13" xfId="0" applyNumberFormat="1" applyFont="1" applyFill="1" applyBorder="1" applyAlignment="1" applyProtection="1">
      <alignment horizontal="center" vertical="center" shrinkToFit="1"/>
      <protection/>
    </xf>
    <xf numFmtId="1" fontId="9" fillId="0" borderId="11" xfId="0" applyNumberFormat="1" applyFont="1" applyFill="1" applyBorder="1" applyAlignment="1" applyProtection="1">
      <alignment horizontal="center" vertical="center" shrinkToFi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shrinkToFit="1"/>
      <protection/>
    </xf>
    <xf numFmtId="172" fontId="8" fillId="0" borderId="15" xfId="0" applyNumberFormat="1" applyFont="1" applyFill="1" applyBorder="1" applyAlignment="1" applyProtection="1">
      <alignment horizontal="center" vertical="center" shrinkToFit="1"/>
      <protection/>
    </xf>
    <xf numFmtId="1" fontId="3" fillId="0" borderId="16" xfId="0" applyNumberFormat="1" applyFont="1" applyFill="1" applyBorder="1" applyAlignment="1" applyProtection="1">
      <alignment horizontal="center" vertical="center" shrinkToFit="1"/>
      <protection/>
    </xf>
    <xf numFmtId="1" fontId="3" fillId="0" borderId="15" xfId="0" applyNumberFormat="1" applyFont="1" applyFill="1" applyBorder="1" applyAlignment="1" applyProtection="1">
      <alignment horizontal="center" vertical="center" shrinkToFit="1"/>
      <protection/>
    </xf>
    <xf numFmtId="1" fontId="8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shrinkToFit="1"/>
      <protection/>
    </xf>
    <xf numFmtId="172" fontId="8" fillId="0" borderId="18" xfId="0" applyNumberFormat="1" applyFont="1" applyFill="1" applyBorder="1" applyAlignment="1" applyProtection="1">
      <alignment horizontal="center" vertical="center" shrinkToFit="1"/>
      <protection/>
    </xf>
    <xf numFmtId="1" fontId="3" fillId="0" borderId="19" xfId="0" applyNumberFormat="1" applyFont="1" applyFill="1" applyBorder="1" applyAlignment="1" applyProtection="1">
      <alignment horizontal="center" vertical="center" shrinkToFit="1"/>
      <protection/>
    </xf>
    <xf numFmtId="1" fontId="3" fillId="0" borderId="18" xfId="0" applyNumberFormat="1" applyFont="1" applyFill="1" applyBorder="1" applyAlignment="1" applyProtection="1">
      <alignment horizontal="center" vertical="center" shrinkToFit="1"/>
      <protection/>
    </xf>
    <xf numFmtId="1" fontId="8" fillId="0" borderId="19" xfId="0" applyNumberFormat="1" applyFont="1" applyFill="1" applyBorder="1" applyAlignment="1" applyProtection="1">
      <alignment horizontal="center" vertical="center" shrinkToFit="1"/>
      <protection/>
    </xf>
    <xf numFmtId="1" fontId="8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 shrinkToFit="1"/>
      <protection/>
    </xf>
    <xf numFmtId="172" fontId="8" fillId="0" borderId="22" xfId="0" applyNumberFormat="1" applyFont="1" applyFill="1" applyBorder="1" applyAlignment="1" applyProtection="1">
      <alignment horizontal="center" vertical="center" shrinkToFit="1"/>
      <protection/>
    </xf>
    <xf numFmtId="1" fontId="3" fillId="0" borderId="20" xfId="0" applyNumberFormat="1" applyFont="1" applyFill="1" applyBorder="1" applyAlignment="1" applyProtection="1">
      <alignment horizontal="center" vertical="center" shrinkToFit="1"/>
      <protection/>
    </xf>
    <xf numFmtId="1" fontId="3" fillId="0" borderId="22" xfId="0" applyNumberFormat="1" applyFont="1" applyFill="1" applyBorder="1" applyAlignment="1" applyProtection="1">
      <alignment horizontal="center" vertical="center" shrinkToFit="1"/>
      <protection/>
    </xf>
    <xf numFmtId="1" fontId="8" fillId="0" borderId="20" xfId="0" applyNumberFormat="1" applyFont="1" applyFill="1" applyBorder="1" applyAlignment="1" applyProtection="1">
      <alignment horizontal="center" vertical="center" shrinkToFit="1"/>
      <protection/>
    </xf>
    <xf numFmtId="1" fontId="8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shrinkToFit="1"/>
      <protection/>
    </xf>
    <xf numFmtId="172" fontId="8" fillId="0" borderId="25" xfId="0" applyNumberFormat="1" applyFont="1" applyFill="1" applyBorder="1" applyAlignment="1" applyProtection="1">
      <alignment horizontal="center" vertical="center" shrinkToFit="1"/>
      <protection/>
    </xf>
    <xf numFmtId="1" fontId="3" fillId="0" borderId="23" xfId="0" applyNumberFormat="1" applyFont="1" applyFill="1" applyBorder="1" applyAlignment="1" applyProtection="1">
      <alignment horizontal="center" vertical="center" shrinkToFit="1"/>
      <protection/>
    </xf>
    <xf numFmtId="1" fontId="3" fillId="0" borderId="25" xfId="0" applyNumberFormat="1" applyFont="1" applyFill="1" applyBorder="1" applyAlignment="1" applyProtection="1">
      <alignment horizontal="center" vertical="center" shrinkToFit="1"/>
      <protection/>
    </xf>
    <xf numFmtId="1" fontId="8" fillId="0" borderId="23" xfId="0" applyNumberFormat="1" applyFont="1" applyFill="1" applyBorder="1" applyAlignment="1" applyProtection="1">
      <alignment horizontal="center" vertical="center" shrinkToFit="1"/>
      <protection/>
    </xf>
    <xf numFmtId="1" fontId="8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/>
      <protection/>
    </xf>
    <xf numFmtId="49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172" fontId="3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shrinkToFit="1"/>
      <protection/>
    </xf>
    <xf numFmtId="172" fontId="3" fillId="0" borderId="22" xfId="0" applyNumberFormat="1" applyFont="1" applyFill="1" applyBorder="1" applyAlignment="1" applyProtection="1">
      <alignment horizontal="center" vertical="center" shrinkToFit="1"/>
      <protection/>
    </xf>
    <xf numFmtId="1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8" xfId="0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center" vertical="center" shrinkToFit="1"/>
      <protection/>
    </xf>
    <xf numFmtId="0" fontId="62" fillId="0" borderId="18" xfId="0" applyFont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 shrinkToFit="1"/>
      <protection/>
    </xf>
    <xf numFmtId="49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/>
      <protection/>
    </xf>
    <xf numFmtId="1" fontId="3" fillId="33" borderId="17" xfId="0" applyNumberFormat="1" applyFont="1" applyFill="1" applyBorder="1" applyAlignment="1" applyProtection="1">
      <alignment horizontal="center" vertical="center" shrinkToFit="1"/>
      <protection/>
    </xf>
    <xf numFmtId="0" fontId="3" fillId="33" borderId="17" xfId="0" applyNumberFormat="1" applyFont="1" applyFill="1" applyBorder="1" applyAlignment="1" applyProtection="1">
      <alignment horizontal="center" vertical="center" shrinkToFit="1"/>
      <protection/>
    </xf>
    <xf numFmtId="172" fontId="3" fillId="33" borderId="18" xfId="0" applyNumberFormat="1" applyFont="1" applyFill="1" applyBorder="1" applyAlignment="1" applyProtection="1">
      <alignment horizontal="center" vertical="center" shrinkToFit="1"/>
      <protection/>
    </xf>
    <xf numFmtId="1" fontId="3" fillId="33" borderId="18" xfId="0" applyNumberFormat="1" applyFont="1" applyFill="1" applyBorder="1" applyAlignment="1" applyProtection="1">
      <alignment horizontal="center" vertical="center" shrinkToFit="1"/>
      <protection/>
    </xf>
    <xf numFmtId="0" fontId="62" fillId="33" borderId="1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 shrinkToFit="1"/>
      <protection/>
    </xf>
    <xf numFmtId="1" fontId="8" fillId="33" borderId="18" xfId="0" applyNumberFormat="1" applyFont="1" applyFill="1" applyBorder="1" applyAlignment="1" applyProtection="1">
      <alignment horizontal="center" vertical="center" shrinkToFit="1"/>
      <protection/>
    </xf>
    <xf numFmtId="1" fontId="8" fillId="33" borderId="19" xfId="0" applyNumberFormat="1" applyFont="1" applyFill="1" applyBorder="1" applyAlignment="1" applyProtection="1">
      <alignment horizontal="center" vertical="center" shrinkToFit="1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8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8" fillId="34" borderId="12" xfId="0" applyNumberFormat="1" applyFont="1" applyFill="1" applyBorder="1" applyAlignment="1" applyProtection="1">
      <alignment horizontal="left" vertical="center" wrapText="1"/>
      <protection/>
    </xf>
    <xf numFmtId="49" fontId="8" fillId="34" borderId="12" xfId="0" applyNumberFormat="1" applyFont="1" applyFill="1" applyBorder="1" applyAlignment="1" applyProtection="1">
      <alignment horizontal="center" vertical="center" wrapText="1"/>
      <protection/>
    </xf>
    <xf numFmtId="1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1" fontId="8" fillId="34" borderId="13" xfId="0" applyNumberFormat="1" applyFont="1" applyFill="1" applyBorder="1" applyAlignment="1" applyProtection="1">
      <alignment horizontal="center" vertical="center" shrinkToFit="1"/>
      <protection locked="0"/>
    </xf>
    <xf numFmtId="1" fontId="8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 applyProtection="1">
      <alignment horizontal="center" vertical="center" shrinkToFit="1"/>
      <protection/>
    </xf>
    <xf numFmtId="1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3" fillId="33" borderId="22" xfId="0" applyNumberFormat="1" applyFont="1" applyFill="1" applyBorder="1" applyAlignment="1" applyProtection="1">
      <alignment horizontal="center" vertical="center" shrinkToFit="1"/>
      <protection/>
    </xf>
    <xf numFmtId="172" fontId="3" fillId="0" borderId="15" xfId="0" applyNumberFormat="1" applyFont="1" applyFill="1" applyBorder="1" applyAlignment="1" applyProtection="1">
      <alignment horizontal="center" vertical="center" shrinkToFit="1"/>
      <protection/>
    </xf>
    <xf numFmtId="1" fontId="3" fillId="33" borderId="15" xfId="0" applyNumberFormat="1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1" fontId="8" fillId="34" borderId="11" xfId="0" applyNumberFormat="1" applyFont="1" applyFill="1" applyBorder="1" applyAlignment="1" applyProtection="1">
      <alignment horizontal="center" vertical="center" wrapText="1" shrinkToFit="1"/>
      <protection/>
    </xf>
    <xf numFmtId="1" fontId="8" fillId="34" borderId="12" xfId="0" applyNumberFormat="1" applyFont="1" applyFill="1" applyBorder="1" applyAlignment="1" applyProtection="1">
      <alignment horizontal="left" vertical="center" wrapText="1"/>
      <protection/>
    </xf>
    <xf numFmtId="1" fontId="8" fillId="34" borderId="12" xfId="0" applyNumberFormat="1" applyFont="1" applyFill="1" applyBorder="1" applyAlignment="1" applyProtection="1">
      <alignment horizontal="center" vertical="center" wrapText="1"/>
      <protection/>
    </xf>
    <xf numFmtId="1" fontId="8" fillId="34" borderId="13" xfId="0" applyNumberFormat="1" applyFont="1" applyFill="1" applyBorder="1" applyAlignment="1" applyProtection="1">
      <alignment horizontal="center" vertical="center" wrapText="1"/>
      <protection/>
    </xf>
    <xf numFmtId="1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 shrinkToFit="1"/>
      <protection/>
    </xf>
    <xf numFmtId="49" fontId="3" fillId="33" borderId="14" xfId="0" applyNumberFormat="1" applyFont="1" applyFill="1" applyBorder="1" applyAlignment="1" applyProtection="1">
      <alignment horizontal="left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1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1" fontId="3" fillId="33" borderId="15" xfId="0" applyNumberFormat="1" applyFont="1" applyFill="1" applyBorder="1" applyAlignment="1" applyProtection="1">
      <alignment horizontal="center" vertical="center" shrinkToFit="1"/>
      <protection locked="0"/>
    </xf>
    <xf numFmtId="1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5" xfId="0" applyFont="1" applyBorder="1" applyAlignment="1" applyProtection="1">
      <alignment/>
      <protection/>
    </xf>
    <xf numFmtId="1" fontId="3" fillId="33" borderId="17" xfId="0" applyNumberFormat="1" applyFont="1" applyFill="1" applyBorder="1" applyAlignment="1" applyProtection="1">
      <alignment horizontal="center" vertical="center" shrinkToFit="1"/>
      <protection locked="0"/>
    </xf>
    <xf numFmtId="1" fontId="3" fillId="33" borderId="18" xfId="0" applyNumberFormat="1" applyFont="1" applyFill="1" applyBorder="1" applyAlignment="1" applyProtection="1">
      <alignment horizontal="center" vertical="center" shrinkToFit="1"/>
      <protection locked="0"/>
    </xf>
    <xf numFmtId="1" fontId="3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17" xfId="0" applyNumberFormat="1" applyFont="1" applyFill="1" applyBorder="1" applyAlignment="1" applyProtection="1">
      <alignment horizontal="left" vertical="center" wrapText="1"/>
      <protection/>
    </xf>
    <xf numFmtId="0" fontId="62" fillId="33" borderId="18" xfId="0" applyFont="1" applyFill="1" applyBorder="1" applyAlignment="1" applyProtection="1">
      <alignment horizontal="center"/>
      <protection/>
    </xf>
    <xf numFmtId="0" fontId="3" fillId="33" borderId="23" xfId="0" applyNumberFormat="1" applyFont="1" applyFill="1" applyBorder="1" applyAlignment="1" applyProtection="1">
      <alignment horizontal="center" vertical="center" wrapText="1" shrinkToFit="1"/>
      <protection/>
    </xf>
    <xf numFmtId="49" fontId="8" fillId="33" borderId="24" xfId="0" applyNumberFormat="1" applyFont="1" applyFill="1" applyBorder="1" applyAlignment="1" applyProtection="1">
      <alignment horizontal="left" vertical="center" wrapText="1"/>
      <protection/>
    </xf>
    <xf numFmtId="1" fontId="8" fillId="33" borderId="24" xfId="0" applyNumberFormat="1" applyFont="1" applyFill="1" applyBorder="1" applyAlignment="1" applyProtection="1">
      <alignment horizontal="center" vertical="center" shrinkToFit="1"/>
      <protection/>
    </xf>
    <xf numFmtId="1" fontId="8" fillId="33" borderId="25" xfId="0" applyNumberFormat="1" applyFont="1" applyFill="1" applyBorder="1" applyAlignment="1" applyProtection="1">
      <alignment horizontal="center" vertical="center" shrinkToFit="1"/>
      <protection/>
    </xf>
    <xf numFmtId="1" fontId="8" fillId="33" borderId="23" xfId="0" applyNumberFormat="1" applyFont="1" applyFill="1" applyBorder="1" applyAlignment="1" applyProtection="1">
      <alignment horizontal="center" vertical="center" shrinkToFit="1"/>
      <protection/>
    </xf>
    <xf numFmtId="1" fontId="3" fillId="33" borderId="25" xfId="0" applyNumberFormat="1" applyFont="1" applyFill="1" applyBorder="1" applyAlignment="1" applyProtection="1">
      <alignment horizontal="center" vertical="center" shrinkToFit="1"/>
      <protection/>
    </xf>
    <xf numFmtId="1" fontId="3" fillId="33" borderId="23" xfId="0" applyNumberFormat="1" applyFont="1" applyFill="1" applyBorder="1" applyAlignment="1" applyProtection="1">
      <alignment horizontal="center" vertical="center" shrinkToFit="1"/>
      <protection/>
    </xf>
    <xf numFmtId="0" fontId="62" fillId="33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 vertical="top" shrinkToFit="1"/>
      <protection/>
    </xf>
    <xf numFmtId="1" fontId="3" fillId="0" borderId="26" xfId="0" applyNumberFormat="1" applyFont="1" applyFill="1" applyBorder="1" applyAlignment="1" applyProtection="1">
      <alignment horizontal="center" vertical="top" shrinkToFit="1"/>
      <protection/>
    </xf>
    <xf numFmtId="0" fontId="3" fillId="0" borderId="19" xfId="0" applyFont="1" applyFill="1" applyBorder="1" applyAlignment="1" applyProtection="1">
      <alignment horizontal="center" vertical="top" shrinkToFit="1"/>
      <protection/>
    </xf>
    <xf numFmtId="0" fontId="3" fillId="0" borderId="18" xfId="0" applyFont="1" applyFill="1" applyBorder="1" applyAlignment="1" applyProtection="1">
      <alignment horizontal="center" vertical="top" shrinkToFit="1"/>
      <protection/>
    </xf>
    <xf numFmtId="1" fontId="3" fillId="0" borderId="19" xfId="0" applyNumberFormat="1" applyFont="1" applyFill="1" applyBorder="1" applyAlignment="1" applyProtection="1">
      <alignment horizontal="center" vertical="top" shrinkToFit="1"/>
      <protection/>
    </xf>
    <xf numFmtId="1" fontId="3" fillId="0" borderId="27" xfId="0" applyNumberFormat="1" applyFont="1" applyFill="1" applyBorder="1" applyAlignment="1" applyProtection="1">
      <alignment horizontal="center" vertical="center" shrinkToFit="1"/>
      <protection/>
    </xf>
    <xf numFmtId="1" fontId="3" fillId="0" borderId="28" xfId="0" applyNumberFormat="1" applyFont="1" applyFill="1" applyBorder="1" applyAlignment="1" applyProtection="1">
      <alignment horizontal="center" vertical="center" shrinkToFit="1"/>
      <protection/>
    </xf>
    <xf numFmtId="172" fontId="3" fillId="0" borderId="29" xfId="0" applyNumberFormat="1" applyFont="1" applyFill="1" applyBorder="1" applyAlignment="1" applyProtection="1">
      <alignment horizontal="center" vertical="center" shrinkToFi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9" fillId="0" borderId="32" xfId="0" applyNumberFormat="1" applyFont="1" applyFill="1" applyBorder="1" applyAlignment="1" applyProtection="1">
      <alignment horizontal="center" vertical="center" shrinkToFit="1"/>
      <protection/>
    </xf>
    <xf numFmtId="1" fontId="7" fillId="0" borderId="33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/>
      <protection/>
    </xf>
    <xf numFmtId="1" fontId="9" fillId="0" borderId="33" xfId="0" applyNumberFormat="1" applyFont="1" applyFill="1" applyBorder="1" applyAlignment="1" applyProtection="1">
      <alignment horizontal="center" vertical="center" shrinkToFit="1"/>
      <protection/>
    </xf>
    <xf numFmtId="1" fontId="7" fillId="0" borderId="34" xfId="0" applyNumberFormat="1" applyFont="1" applyFill="1" applyBorder="1" applyAlignment="1" applyProtection="1">
      <alignment horizontal="center" vertical="center" shrinkToFit="1"/>
      <protection/>
    </xf>
    <xf numFmtId="1" fontId="7" fillId="0" borderId="35" xfId="0" applyNumberFormat="1" applyFont="1" applyFill="1" applyBorder="1" applyAlignment="1" applyProtection="1">
      <alignment horizontal="center" vertical="center" shrinkToFit="1"/>
      <protection/>
    </xf>
    <xf numFmtId="1" fontId="7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8" fillId="34" borderId="10" xfId="0" applyNumberFormat="1" applyFont="1" applyFill="1" applyBorder="1" applyAlignment="1" applyProtection="1">
      <alignment horizontal="center" vertical="center" shrinkToFit="1"/>
      <protection locked="0"/>
    </xf>
    <xf numFmtId="1" fontId="8" fillId="34" borderId="36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top" shrinkToFit="1"/>
      <protection/>
    </xf>
    <xf numFmtId="0" fontId="3" fillId="0" borderId="40" xfId="0" applyFont="1" applyFill="1" applyBorder="1" applyAlignment="1" applyProtection="1">
      <alignment horizontal="center" vertical="top" shrinkToFit="1"/>
      <protection/>
    </xf>
    <xf numFmtId="1" fontId="3" fillId="0" borderId="41" xfId="0" applyNumberFormat="1" applyFont="1" applyFill="1" applyBorder="1" applyAlignment="1" applyProtection="1">
      <alignment horizontal="center" vertical="top" shrinkToFit="1"/>
      <protection/>
    </xf>
    <xf numFmtId="0" fontId="3" fillId="0" borderId="42" xfId="0" applyFont="1" applyFill="1" applyBorder="1" applyAlignment="1" applyProtection="1">
      <alignment horizontal="center" vertical="top" shrinkToFit="1"/>
      <protection/>
    </xf>
    <xf numFmtId="0" fontId="3" fillId="0" borderId="43" xfId="0" applyFont="1" applyFill="1" applyBorder="1" applyAlignment="1" applyProtection="1">
      <alignment horizontal="center" vertical="top" shrinkToFit="1"/>
      <protection/>
    </xf>
    <xf numFmtId="1" fontId="3" fillId="0" borderId="40" xfId="0" applyNumberFormat="1" applyFont="1" applyFill="1" applyBorder="1" applyAlignment="1" applyProtection="1">
      <alignment horizontal="center" vertical="center" shrinkToFit="1"/>
      <protection/>
    </xf>
    <xf numFmtId="1" fontId="3" fillId="0" borderId="29" xfId="0" applyNumberFormat="1" applyFont="1" applyFill="1" applyBorder="1" applyAlignment="1" applyProtection="1">
      <alignment horizontal="center" vertical="center" shrinkToFit="1"/>
      <protection/>
    </xf>
    <xf numFmtId="1" fontId="3" fillId="0" borderId="39" xfId="0" applyNumberFormat="1" applyFont="1" applyFill="1" applyBorder="1" applyAlignment="1" applyProtection="1">
      <alignment horizontal="center" vertical="top" shrinkToFit="1"/>
      <protection/>
    </xf>
    <xf numFmtId="0" fontId="3" fillId="0" borderId="44" xfId="0" applyFont="1" applyFill="1" applyBorder="1" applyAlignment="1" applyProtection="1">
      <alignment horizontal="center" vertical="top" shrinkToFit="1"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42" xfId="0" applyNumberFormat="1" applyFont="1" applyFill="1" applyBorder="1" applyAlignment="1" applyProtection="1">
      <alignment horizontal="center" vertical="center" wrapText="1" shrinkToFit="1"/>
      <protection/>
    </xf>
    <xf numFmtId="49" fontId="8" fillId="33" borderId="31" xfId="0" applyNumberFormat="1" applyFont="1" applyFill="1" applyBorder="1" applyAlignment="1" applyProtection="1">
      <alignment horizontal="left" vertical="center" wrapText="1"/>
      <protection/>
    </xf>
    <xf numFmtId="49" fontId="8" fillId="33" borderId="31" xfId="0" applyNumberFormat="1" applyFont="1" applyFill="1" applyBorder="1" applyAlignment="1" applyProtection="1">
      <alignment horizontal="center" vertical="center" wrapText="1"/>
      <protection/>
    </xf>
    <xf numFmtId="1" fontId="8" fillId="33" borderId="31" xfId="0" applyNumberFormat="1" applyFont="1" applyFill="1" applyBorder="1" applyAlignment="1" applyProtection="1">
      <alignment horizontal="center" vertical="center" shrinkToFit="1"/>
      <protection/>
    </xf>
    <xf numFmtId="1" fontId="8" fillId="33" borderId="43" xfId="0" applyNumberFormat="1" applyFont="1" applyFill="1" applyBorder="1" applyAlignment="1" applyProtection="1">
      <alignment horizontal="center" vertical="center" shrinkToFit="1"/>
      <protection/>
    </xf>
    <xf numFmtId="1" fontId="8" fillId="33" borderId="42" xfId="0" applyNumberFormat="1" applyFont="1" applyFill="1" applyBorder="1" applyAlignment="1" applyProtection="1">
      <alignment horizontal="center" vertical="center" shrinkToFit="1"/>
      <protection/>
    </xf>
    <xf numFmtId="1" fontId="8" fillId="34" borderId="33" xfId="0" applyNumberFormat="1" applyFont="1" applyFill="1" applyBorder="1" applyAlignment="1" applyProtection="1">
      <alignment horizontal="center" vertical="center" shrinkToFit="1"/>
      <protection locked="0"/>
    </xf>
    <xf numFmtId="172" fontId="3" fillId="0" borderId="45" xfId="0" applyNumberFormat="1" applyFont="1" applyFill="1" applyBorder="1" applyAlignment="1" applyProtection="1">
      <alignment vertical="center" shrinkToFit="1"/>
      <protection/>
    </xf>
    <xf numFmtId="0" fontId="3" fillId="0" borderId="40" xfId="0" applyNumberFormat="1" applyFont="1" applyFill="1" applyBorder="1" applyAlignment="1" applyProtection="1">
      <alignment horizontal="center" vertical="center" shrinkToFit="1"/>
      <protection/>
    </xf>
    <xf numFmtId="1" fontId="8" fillId="34" borderId="33" xfId="0" applyNumberFormat="1" applyFont="1" applyFill="1" applyBorder="1" applyAlignment="1" applyProtection="1">
      <alignment horizontal="center" vertical="center" wrapText="1"/>
      <protection/>
    </xf>
    <xf numFmtId="1" fontId="3" fillId="33" borderId="46" xfId="0" applyNumberFormat="1" applyFont="1" applyFill="1" applyBorder="1" applyAlignment="1" applyProtection="1">
      <alignment horizontal="center" vertical="center" shrinkToFit="1"/>
      <protection locked="0"/>
    </xf>
    <xf numFmtId="1" fontId="3" fillId="33" borderId="40" xfId="0" applyNumberFormat="1" applyFont="1" applyFill="1" applyBorder="1" applyAlignment="1" applyProtection="1">
      <alignment horizontal="center" vertical="center" shrinkToFit="1"/>
      <protection locked="0"/>
    </xf>
    <xf numFmtId="1" fontId="8" fillId="33" borderId="40" xfId="0" applyNumberFormat="1" applyFont="1" applyFill="1" applyBorder="1" applyAlignment="1" applyProtection="1">
      <alignment horizontal="center" vertical="center" shrinkToFit="1"/>
      <protection/>
    </xf>
    <xf numFmtId="1" fontId="8" fillId="33" borderId="47" xfId="0" applyNumberFormat="1" applyFont="1" applyFill="1" applyBorder="1" applyAlignment="1" applyProtection="1">
      <alignment horizontal="center" vertical="center" shrinkToFit="1"/>
      <protection/>
    </xf>
    <xf numFmtId="1" fontId="8" fillId="33" borderId="44" xfId="0" applyNumberFormat="1" applyFont="1" applyFill="1" applyBorder="1" applyAlignment="1" applyProtection="1">
      <alignment horizontal="center" vertical="center" shrinkToFit="1"/>
      <protection/>
    </xf>
    <xf numFmtId="1" fontId="3" fillId="0" borderId="46" xfId="0" applyNumberFormat="1" applyFont="1" applyFill="1" applyBorder="1" applyAlignment="1" applyProtection="1">
      <alignment horizontal="center" vertical="center" shrinkToFit="1"/>
      <protection/>
    </xf>
    <xf numFmtId="1" fontId="3" fillId="0" borderId="16" xfId="0" applyNumberFormat="1" applyFont="1" applyFill="1" applyBorder="1" applyAlignment="1" applyProtection="1">
      <alignment horizontal="center" vertical="top" shrinkToFit="1"/>
      <protection/>
    </xf>
    <xf numFmtId="1" fontId="3" fillId="0" borderId="15" xfId="0" applyNumberFormat="1" applyFont="1" applyFill="1" applyBorder="1" applyAlignment="1" applyProtection="1">
      <alignment horizontal="center" vertical="top" shrinkToFit="1"/>
      <protection/>
    </xf>
    <xf numFmtId="0" fontId="62" fillId="33" borderId="43" xfId="0" applyFont="1" applyFill="1" applyBorder="1" applyAlignment="1" applyProtection="1">
      <alignment horizont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shrinkToFit="1"/>
      <protection/>
    </xf>
    <xf numFmtId="172" fontId="9" fillId="0" borderId="36" xfId="0" applyNumberFormat="1" applyFont="1" applyFill="1" applyBorder="1" applyAlignment="1" applyProtection="1">
      <alignment horizontal="center" vertical="center" shrinkToFit="1"/>
      <protection/>
    </xf>
    <xf numFmtId="1" fontId="9" fillId="0" borderId="48" xfId="0" applyNumberFormat="1" applyFont="1" applyFill="1" applyBorder="1" applyAlignment="1" applyProtection="1">
      <alignment horizontal="center" vertical="center" shrinkToFit="1"/>
      <protection/>
    </xf>
    <xf numFmtId="1" fontId="9" fillId="0" borderId="36" xfId="0" applyNumberFormat="1" applyFont="1" applyFill="1" applyBorder="1" applyAlignment="1" applyProtection="1">
      <alignment horizontal="center" vertical="center" shrinkToFit="1"/>
      <protection/>
    </xf>
    <xf numFmtId="172" fontId="8" fillId="0" borderId="49" xfId="0" applyNumberFormat="1" applyFont="1" applyFill="1" applyBorder="1" applyAlignment="1" applyProtection="1">
      <alignment horizontal="center" vertical="center" shrinkToFit="1"/>
      <protection/>
    </xf>
    <xf numFmtId="0" fontId="9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6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30" xfId="0" applyNumberFormat="1" applyFont="1" applyFill="1" applyBorder="1" applyAlignment="1" applyProtection="1">
      <alignment horizontal="left" vertical="center" wrapText="1"/>
      <protection/>
    </xf>
    <xf numFmtId="1" fontId="3" fillId="0" borderId="30" xfId="0" applyNumberFormat="1" applyFont="1" applyFill="1" applyBorder="1" applyAlignment="1" applyProtection="1">
      <alignment horizontal="center" vertical="center" shrinkToFit="1"/>
      <protection/>
    </xf>
    <xf numFmtId="172" fontId="8" fillId="0" borderId="41" xfId="0" applyNumberFormat="1" applyFont="1" applyFill="1" applyBorder="1" applyAlignment="1" applyProtection="1">
      <alignment horizontal="center" vertical="center" shrinkToFit="1"/>
      <protection/>
    </xf>
    <xf numFmtId="0" fontId="3" fillId="0" borderId="42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/>
      <protection/>
    </xf>
    <xf numFmtId="1" fontId="3" fillId="0" borderId="31" xfId="0" applyNumberFormat="1" applyFont="1" applyFill="1" applyBorder="1" applyAlignment="1" applyProtection="1">
      <alignment horizontal="center" vertical="center" shrinkToFit="1"/>
      <protection/>
    </xf>
    <xf numFmtId="172" fontId="8" fillId="0" borderId="43" xfId="0" applyNumberFormat="1" applyFont="1" applyFill="1" applyBorder="1" applyAlignment="1" applyProtection="1">
      <alignment horizontal="center" vertical="center" shrinkToFit="1"/>
      <protection/>
    </xf>
    <xf numFmtId="1" fontId="3" fillId="0" borderId="26" xfId="0" applyNumberFormat="1" applyFont="1" applyFill="1" applyBorder="1" applyAlignment="1" applyProtection="1">
      <alignment horizontal="center" vertical="center" shrinkToFit="1"/>
      <protection/>
    </xf>
    <xf numFmtId="1" fontId="3" fillId="0" borderId="41" xfId="0" applyNumberFormat="1" applyFont="1" applyFill="1" applyBorder="1" applyAlignment="1" applyProtection="1">
      <alignment horizontal="center" vertical="center" shrinkToFit="1"/>
      <protection/>
    </xf>
    <xf numFmtId="1" fontId="3" fillId="0" borderId="42" xfId="0" applyNumberFormat="1" applyFont="1" applyFill="1" applyBorder="1" applyAlignment="1" applyProtection="1">
      <alignment horizontal="center" vertical="center" shrinkToFit="1"/>
      <protection/>
    </xf>
    <xf numFmtId="1" fontId="3" fillId="0" borderId="43" xfId="0" applyNumberFormat="1" applyFont="1" applyFill="1" applyBorder="1" applyAlignment="1" applyProtection="1">
      <alignment horizontal="center" vertical="center" shrinkToFit="1"/>
      <protection/>
    </xf>
    <xf numFmtId="1" fontId="8" fillId="0" borderId="26" xfId="0" applyNumberFormat="1" applyFont="1" applyFill="1" applyBorder="1" applyAlignment="1" applyProtection="1">
      <alignment horizontal="center" vertical="center" shrinkToFit="1"/>
      <protection/>
    </xf>
    <xf numFmtId="1" fontId="8" fillId="0" borderId="41" xfId="0" applyNumberFormat="1" applyFont="1" applyFill="1" applyBorder="1" applyAlignment="1" applyProtection="1">
      <alignment horizontal="center" vertical="center" shrinkToFit="1"/>
      <protection/>
    </xf>
    <xf numFmtId="1" fontId="8" fillId="0" borderId="42" xfId="0" applyNumberFormat="1" applyFont="1" applyFill="1" applyBorder="1" applyAlignment="1" applyProtection="1">
      <alignment horizontal="center" vertical="center" shrinkToFit="1"/>
      <protection/>
    </xf>
    <xf numFmtId="1" fontId="8" fillId="0" borderId="43" xfId="0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1" fontId="63" fillId="0" borderId="17" xfId="0" applyNumberFormat="1" applyFont="1" applyFill="1" applyBorder="1" applyAlignment="1" applyProtection="1">
      <alignment horizontal="center" vertical="center" shrinkToFit="1"/>
      <protection/>
    </xf>
    <xf numFmtId="172" fontId="64" fillId="0" borderId="18" xfId="0" applyNumberFormat="1" applyFont="1" applyFill="1" applyBorder="1" applyAlignment="1" applyProtection="1">
      <alignment horizontal="center" vertical="center" shrinkToFit="1"/>
      <protection/>
    </xf>
    <xf numFmtId="1" fontId="63" fillId="0" borderId="21" xfId="0" applyNumberFormat="1" applyFont="1" applyFill="1" applyBorder="1" applyAlignment="1" applyProtection="1">
      <alignment horizontal="center" vertical="center" shrinkToFit="1"/>
      <protection/>
    </xf>
    <xf numFmtId="172" fontId="64" fillId="0" borderId="22" xfId="0" applyNumberFormat="1" applyFont="1" applyFill="1" applyBorder="1" applyAlignment="1" applyProtection="1">
      <alignment horizontal="center" vertical="center" shrinkToFit="1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 shrinkToFit="1"/>
      <protection/>
    </xf>
    <xf numFmtId="1" fontId="9" fillId="0" borderId="38" xfId="0" applyNumberFormat="1" applyFont="1" applyFill="1" applyBorder="1" applyAlignment="1" applyProtection="1">
      <alignment horizontal="center" vertical="center" shrinkToFit="1"/>
      <protection/>
    </xf>
    <xf numFmtId="1" fontId="3" fillId="0" borderId="50" xfId="0" applyNumberFormat="1" applyFont="1" applyFill="1" applyBorder="1" applyAlignment="1" applyProtection="1">
      <alignment horizontal="center" vertical="center" shrinkToFit="1"/>
      <protection/>
    </xf>
    <xf numFmtId="1" fontId="3" fillId="0" borderId="51" xfId="0" applyNumberFormat="1" applyFont="1" applyFill="1" applyBorder="1" applyAlignment="1" applyProtection="1">
      <alignment horizontal="center" vertical="center" shrinkToFit="1"/>
      <protection/>
    </xf>
    <xf numFmtId="1" fontId="3" fillId="0" borderId="52" xfId="0" applyNumberFormat="1" applyFont="1" applyFill="1" applyBorder="1" applyAlignment="1" applyProtection="1">
      <alignment horizontal="center" vertical="center" shrinkToFit="1"/>
      <protection/>
    </xf>
    <xf numFmtId="1" fontId="9" fillId="0" borderId="53" xfId="0" applyNumberFormat="1" applyFont="1" applyFill="1" applyBorder="1" applyAlignment="1" applyProtection="1">
      <alignment horizontal="center" vertical="center" shrinkToFit="1"/>
      <protection/>
    </xf>
    <xf numFmtId="1" fontId="3" fillId="0" borderId="0" xfId="0" applyNumberFormat="1" applyFont="1" applyFill="1" applyBorder="1" applyAlignment="1" applyProtection="1">
      <alignment horizontal="center" vertical="center" shrinkToFit="1"/>
      <protection/>
    </xf>
    <xf numFmtId="1" fontId="8" fillId="0" borderId="51" xfId="0" applyNumberFormat="1" applyFont="1" applyFill="1" applyBorder="1" applyAlignment="1" applyProtection="1">
      <alignment horizontal="center" vertical="center" shrinkToFit="1"/>
      <protection/>
    </xf>
    <xf numFmtId="1" fontId="3" fillId="33" borderId="51" xfId="0" applyNumberFormat="1" applyFont="1" applyFill="1" applyBorder="1" applyAlignment="1" applyProtection="1">
      <alignment horizontal="center" vertical="center" shrinkToFit="1"/>
      <protection/>
    </xf>
    <xf numFmtId="1" fontId="8" fillId="34" borderId="38" xfId="0" applyNumberFormat="1" applyFont="1" applyFill="1" applyBorder="1" applyAlignment="1" applyProtection="1">
      <alignment horizontal="center" vertical="center" shrinkToFit="1"/>
      <protection locked="0"/>
    </xf>
    <xf numFmtId="1" fontId="8" fillId="34" borderId="38" xfId="0" applyNumberFormat="1" applyFont="1" applyFill="1" applyBorder="1" applyAlignment="1" applyProtection="1">
      <alignment horizontal="center" vertical="center" wrapText="1"/>
      <protection/>
    </xf>
    <xf numFmtId="1" fontId="3" fillId="33" borderId="50" xfId="0" applyNumberFormat="1" applyFont="1" applyFill="1" applyBorder="1" applyAlignment="1" applyProtection="1">
      <alignment horizontal="center" vertical="center" shrinkToFit="1"/>
      <protection locked="0"/>
    </xf>
    <xf numFmtId="1" fontId="3" fillId="33" borderId="51" xfId="0" applyNumberFormat="1" applyFont="1" applyFill="1" applyBorder="1" applyAlignment="1" applyProtection="1">
      <alignment horizontal="center" vertical="center" shrinkToFit="1"/>
      <protection locked="0"/>
    </xf>
    <xf numFmtId="1" fontId="8" fillId="33" borderId="51" xfId="0" applyNumberFormat="1" applyFont="1" applyFill="1" applyBorder="1" applyAlignment="1" applyProtection="1">
      <alignment horizontal="center" vertical="center" shrinkToFit="1"/>
      <protection/>
    </xf>
    <xf numFmtId="1" fontId="3" fillId="33" borderId="0" xfId="0" applyNumberFormat="1" applyFont="1" applyFill="1" applyBorder="1" applyAlignment="1" applyProtection="1">
      <alignment horizontal="center" vertical="center" shrinkToFit="1"/>
      <protection/>
    </xf>
    <xf numFmtId="1" fontId="8" fillId="33" borderId="54" xfId="0" applyNumberFormat="1" applyFont="1" applyFill="1" applyBorder="1" applyAlignment="1" applyProtection="1">
      <alignment horizontal="center" vertical="center" shrinkToFit="1"/>
      <protection/>
    </xf>
    <xf numFmtId="0" fontId="3" fillId="0" borderId="51" xfId="0" applyFont="1" applyFill="1" applyBorder="1" applyAlignment="1" applyProtection="1">
      <alignment horizontal="center" vertical="top" shrinkToFit="1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" fontId="8" fillId="0" borderId="50" xfId="0" applyNumberFormat="1" applyFont="1" applyFill="1" applyBorder="1" applyAlignment="1" applyProtection="1">
      <alignment horizontal="center" vertical="center" shrinkToFit="1"/>
      <protection/>
    </xf>
    <xf numFmtId="1" fontId="8" fillId="0" borderId="52" xfId="0" applyNumberFormat="1" applyFont="1" applyFill="1" applyBorder="1" applyAlignment="1" applyProtection="1">
      <alignment horizontal="center" vertical="center" shrinkToFit="1"/>
      <protection/>
    </xf>
    <xf numFmtId="1" fontId="8" fillId="0" borderId="55" xfId="0" applyNumberFormat="1" applyFont="1" applyFill="1" applyBorder="1" applyAlignment="1" applyProtection="1">
      <alignment horizontal="center" vertical="center" shrinkToFit="1"/>
      <protection/>
    </xf>
    <xf numFmtId="1" fontId="8" fillId="0" borderId="54" xfId="0" applyNumberFormat="1" applyFont="1" applyFill="1" applyBorder="1" applyAlignment="1" applyProtection="1">
      <alignment horizontal="center" vertical="center" shrinkToFit="1"/>
      <protection/>
    </xf>
    <xf numFmtId="1" fontId="8" fillId="0" borderId="0" xfId="0" applyNumberFormat="1" applyFont="1" applyFill="1" applyBorder="1" applyAlignment="1" applyProtection="1">
      <alignment horizontal="center" vertical="center" shrinkToFit="1"/>
      <protection/>
    </xf>
    <xf numFmtId="1" fontId="3" fillId="0" borderId="55" xfId="0" applyNumberFormat="1" applyFont="1" applyFill="1" applyBorder="1" applyAlignment="1" applyProtection="1">
      <alignment horizontal="center" vertical="top" shrinkToFit="1"/>
      <protection/>
    </xf>
    <xf numFmtId="0" fontId="3" fillId="0" borderId="54" xfId="0" applyFont="1" applyFill="1" applyBorder="1" applyAlignment="1" applyProtection="1">
      <alignment horizontal="center" vertical="top" shrinkToFit="1"/>
      <protection/>
    </xf>
    <xf numFmtId="1" fontId="63" fillId="0" borderId="50" xfId="0" applyNumberFormat="1" applyFont="1" applyFill="1" applyBorder="1" applyAlignment="1" applyProtection="1">
      <alignment horizontal="center" vertical="center" shrinkToFit="1"/>
      <protection/>
    </xf>
    <xf numFmtId="1" fontId="3" fillId="33" borderId="50" xfId="0" applyNumberFormat="1" applyFont="1" applyFill="1" applyBorder="1" applyAlignment="1" applyProtection="1">
      <alignment horizontal="center" vertical="center" shrinkToFit="1"/>
      <protection/>
    </xf>
    <xf numFmtId="1" fontId="3" fillId="33" borderId="52" xfId="0" applyNumberFormat="1" applyFont="1" applyFill="1" applyBorder="1" applyAlignment="1" applyProtection="1">
      <alignment horizontal="center" vertical="center" shrinkToFit="1"/>
      <protection/>
    </xf>
    <xf numFmtId="1" fontId="7" fillId="0" borderId="37" xfId="0" applyNumberFormat="1" applyFont="1" applyFill="1" applyBorder="1" applyAlignment="1" applyProtection="1">
      <alignment horizontal="center" vertical="center" shrinkToFit="1"/>
      <protection/>
    </xf>
    <xf numFmtId="1" fontId="3" fillId="0" borderId="50" xfId="0" applyNumberFormat="1" applyFont="1" applyFill="1" applyBorder="1" applyAlignment="1" applyProtection="1">
      <alignment horizontal="center" vertical="top" shrinkToFit="1"/>
      <protection/>
    </xf>
    <xf numFmtId="1" fontId="8" fillId="0" borderId="17" xfId="0" applyNumberFormat="1" applyFont="1" applyFill="1" applyBorder="1" applyAlignment="1" applyProtection="1">
      <alignment horizontal="center" vertical="center" shrinkToFit="1"/>
      <protection/>
    </xf>
    <xf numFmtId="1" fontId="9" fillId="0" borderId="56" xfId="0" applyNumberFormat="1" applyFont="1" applyFill="1" applyBorder="1" applyAlignment="1" applyProtection="1">
      <alignment horizontal="center" vertical="center" shrinkToFit="1"/>
      <protection/>
    </xf>
    <xf numFmtId="1" fontId="8" fillId="0" borderId="21" xfId="0" applyNumberFormat="1" applyFont="1" applyFill="1" applyBorder="1" applyAlignment="1" applyProtection="1">
      <alignment horizontal="center" vertical="center" shrinkToFit="1"/>
      <protection/>
    </xf>
    <xf numFmtId="1" fontId="8" fillId="0" borderId="57" xfId="0" applyNumberFormat="1" applyFont="1" applyFill="1" applyBorder="1" applyAlignment="1" applyProtection="1">
      <alignment horizontal="center" vertical="center" shrinkToFit="1"/>
      <protection/>
    </xf>
    <xf numFmtId="1" fontId="8" fillId="0" borderId="27" xfId="0" applyNumberFormat="1" applyFont="1" applyFill="1" applyBorder="1" applyAlignment="1" applyProtection="1">
      <alignment horizontal="center" vertical="center" shrinkToFit="1"/>
      <protection/>
    </xf>
    <xf numFmtId="1" fontId="8" fillId="0" borderId="58" xfId="0" applyNumberFormat="1" applyFont="1" applyFill="1" applyBorder="1" applyAlignment="1" applyProtection="1">
      <alignment horizontal="center" vertical="center" shrinkToFit="1"/>
      <protection/>
    </xf>
    <xf numFmtId="1" fontId="3" fillId="0" borderId="59" xfId="0" applyNumberFormat="1" applyFont="1" applyFill="1" applyBorder="1" applyAlignment="1" applyProtection="1">
      <alignment horizontal="center" vertical="center" shrinkToFit="1"/>
      <protection/>
    </xf>
    <xf numFmtId="1" fontId="3" fillId="33" borderId="27" xfId="0" applyNumberFormat="1" applyFont="1" applyFill="1" applyBorder="1" applyAlignment="1" applyProtection="1">
      <alignment horizontal="center" vertical="center" shrinkToFit="1"/>
      <protection/>
    </xf>
    <xf numFmtId="1" fontId="3" fillId="0" borderId="60" xfId="0" applyNumberFormat="1" applyFont="1" applyFill="1" applyBorder="1" applyAlignment="1" applyProtection="1">
      <alignment horizontal="center" vertical="center" shrinkToFit="1"/>
      <protection/>
    </xf>
    <xf numFmtId="1" fontId="3" fillId="33" borderId="60" xfId="0" applyNumberFormat="1" applyFont="1" applyFill="1" applyBorder="1" applyAlignment="1" applyProtection="1">
      <alignment horizontal="center" vertical="center" shrinkToFit="1"/>
      <protection locked="0"/>
    </xf>
    <xf numFmtId="1" fontId="3" fillId="33" borderId="27" xfId="0" applyNumberFormat="1" applyFont="1" applyFill="1" applyBorder="1" applyAlignment="1" applyProtection="1">
      <alignment horizontal="center" vertical="center" shrinkToFit="1"/>
      <protection locked="0"/>
    </xf>
    <xf numFmtId="1" fontId="8" fillId="33" borderId="27" xfId="0" applyNumberFormat="1" applyFont="1" applyFill="1" applyBorder="1" applyAlignment="1" applyProtection="1">
      <alignment horizontal="center" vertical="center" shrinkToFit="1"/>
      <protection/>
    </xf>
    <xf numFmtId="1" fontId="3" fillId="33" borderId="61" xfId="0" applyNumberFormat="1" applyFont="1" applyFill="1" applyBorder="1" applyAlignment="1" applyProtection="1">
      <alignment horizontal="center" vertical="center" shrinkToFit="1"/>
      <protection/>
    </xf>
    <xf numFmtId="1" fontId="8" fillId="33" borderId="58" xfId="0" applyNumberFormat="1" applyFont="1" applyFill="1" applyBorder="1" applyAlignment="1" applyProtection="1">
      <alignment horizontal="center" vertical="center" shrinkToFit="1"/>
      <protection/>
    </xf>
    <xf numFmtId="1" fontId="3" fillId="33" borderId="26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60" xfId="0" applyNumberFormat="1" applyFont="1" applyFill="1" applyBorder="1" applyAlignment="1" applyProtection="1">
      <alignment horizontal="center" vertical="center" shrinkToFit="1"/>
      <protection/>
    </xf>
    <xf numFmtId="1" fontId="8" fillId="0" borderId="59" xfId="0" applyNumberFormat="1" applyFont="1" applyFill="1" applyBorder="1" applyAlignment="1" applyProtection="1">
      <alignment horizontal="center" vertical="center" shrinkToFit="1"/>
      <protection/>
    </xf>
    <xf numFmtId="1" fontId="3" fillId="33" borderId="42" xfId="0" applyNumberFormat="1" applyFont="1" applyFill="1" applyBorder="1" applyAlignment="1" applyProtection="1">
      <alignment horizontal="center" vertical="center" shrinkToFit="1"/>
      <protection/>
    </xf>
    <xf numFmtId="1" fontId="63" fillId="0" borderId="60" xfId="0" applyNumberFormat="1" applyFont="1" applyFill="1" applyBorder="1" applyAlignment="1" applyProtection="1">
      <alignment horizontal="center" vertical="center" shrinkToFit="1"/>
      <protection/>
    </xf>
    <xf numFmtId="1" fontId="3" fillId="33" borderId="60" xfId="0" applyNumberFormat="1" applyFont="1" applyFill="1" applyBorder="1" applyAlignment="1" applyProtection="1">
      <alignment horizontal="center" vertical="center" shrinkToFit="1"/>
      <protection/>
    </xf>
    <xf numFmtId="1" fontId="3" fillId="33" borderId="59" xfId="0" applyNumberFormat="1" applyFont="1" applyFill="1" applyBorder="1" applyAlignment="1" applyProtection="1">
      <alignment horizontal="center" vertical="center" shrinkToFit="1"/>
      <protection/>
    </xf>
    <xf numFmtId="1" fontId="3" fillId="0" borderId="57" xfId="0" applyNumberFormat="1" applyFont="1" applyFill="1" applyBorder="1" applyAlignment="1" applyProtection="1">
      <alignment horizontal="center" vertical="center" shrinkToFit="1"/>
      <protection/>
    </xf>
    <xf numFmtId="1" fontId="3" fillId="0" borderId="58" xfId="0" applyNumberFormat="1" applyFont="1" applyFill="1" applyBorder="1" applyAlignment="1" applyProtection="1">
      <alignment horizontal="center" vertical="center" shrinkToFit="1"/>
      <protection/>
    </xf>
    <xf numFmtId="1" fontId="3" fillId="33" borderId="26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6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17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0" fillId="33" borderId="17" xfId="0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1" fillId="35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8" fillId="0" borderId="17" xfId="0" applyNumberFormat="1" applyFont="1" applyFill="1" applyBorder="1" applyAlignment="1" applyProtection="1">
      <alignment horizontal="center" vertical="center" shrinkToFit="1"/>
      <protection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/>
      <protection/>
    </xf>
    <xf numFmtId="0" fontId="40" fillId="0" borderId="22" xfId="0" applyFont="1" applyBorder="1" applyAlignment="1" applyProtection="1">
      <alignment/>
      <protection/>
    </xf>
    <xf numFmtId="0" fontId="40" fillId="0" borderId="0" xfId="0" applyFont="1" applyAlignment="1">
      <alignment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" fontId="8" fillId="34" borderId="45" xfId="0" applyNumberFormat="1" applyFont="1" applyFill="1" applyBorder="1" applyAlignment="1" applyProtection="1">
      <alignment horizontal="center" vertical="center" shrinkToFit="1"/>
      <protection locked="0"/>
    </xf>
    <xf numFmtId="1" fontId="8" fillId="34" borderId="36" xfId="0" applyNumberFormat="1" applyFont="1" applyFill="1" applyBorder="1" applyAlignment="1" applyProtection="1">
      <alignment horizontal="center" vertical="center" wrapText="1"/>
      <protection/>
    </xf>
    <xf numFmtId="1" fontId="3" fillId="0" borderId="57" xfId="0" applyNumberFormat="1" applyFont="1" applyFill="1" applyBorder="1" applyAlignment="1" applyProtection="1">
      <alignment horizontal="center" vertical="top" shrinkToFit="1"/>
      <protection/>
    </xf>
    <xf numFmtId="1" fontId="3" fillId="0" borderId="27" xfId="0" applyNumberFormat="1" applyFont="1" applyFill="1" applyBorder="1" applyAlignment="1" applyProtection="1">
      <alignment horizontal="center" vertical="top" shrinkToFit="1"/>
      <protection/>
    </xf>
    <xf numFmtId="0" fontId="3" fillId="0" borderId="27" xfId="0" applyFont="1" applyFill="1" applyBorder="1" applyAlignment="1" applyProtection="1">
      <alignment horizontal="center" vertical="top" shrinkToFit="1"/>
      <protection/>
    </xf>
    <xf numFmtId="0" fontId="3" fillId="0" borderId="58" xfId="0" applyFont="1" applyFill="1" applyBorder="1" applyAlignment="1" applyProtection="1">
      <alignment horizontal="center" vertical="top" shrinkToFit="1"/>
      <protection/>
    </xf>
    <xf numFmtId="1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top" shrinkToFi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1" fontId="3" fillId="33" borderId="19" xfId="0" applyNumberFormat="1" applyFont="1" applyFill="1" applyBorder="1" applyAlignment="1" applyProtection="1">
      <alignment horizontal="right" vertical="center" shrinkToFit="1"/>
      <protection/>
    </xf>
    <xf numFmtId="1" fontId="3" fillId="33" borderId="27" xfId="0" applyNumberFormat="1" applyFont="1" applyFill="1" applyBorder="1" applyAlignment="1" applyProtection="1">
      <alignment horizontal="right" vertical="center" shrinkToFit="1"/>
      <protection/>
    </xf>
    <xf numFmtId="1" fontId="3" fillId="33" borderId="51" xfId="0" applyNumberFormat="1" applyFont="1" applyFill="1" applyBorder="1" applyAlignment="1" applyProtection="1">
      <alignment horizontal="right" vertical="center" shrinkToFit="1"/>
      <protection/>
    </xf>
    <xf numFmtId="1" fontId="3" fillId="33" borderId="18" xfId="0" applyNumberFormat="1" applyFont="1" applyFill="1" applyBorder="1" applyAlignment="1" applyProtection="1">
      <alignment horizontal="right" vertical="center" shrinkToFit="1"/>
      <protection/>
    </xf>
    <xf numFmtId="0" fontId="62" fillId="33" borderId="18" xfId="0" applyFont="1" applyFill="1" applyBorder="1" applyAlignment="1" applyProtection="1">
      <alignment horizontal="right"/>
      <protection/>
    </xf>
    <xf numFmtId="0" fontId="8" fillId="0" borderId="62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61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5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6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65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66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67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 wrapText="1"/>
      <protection/>
    </xf>
    <xf numFmtId="49" fontId="2" fillId="0" borderId="68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shrinkToFit="1"/>
      <protection/>
    </xf>
    <xf numFmtId="1" fontId="3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 shrinkToFit="1"/>
      <protection/>
    </xf>
    <xf numFmtId="1" fontId="3" fillId="0" borderId="14" xfId="0" applyNumberFormat="1" applyFont="1" applyFill="1" applyBorder="1" applyAlignment="1" applyProtection="1">
      <alignment horizontal="center" vertical="center" shrinkToFit="1"/>
      <protection/>
    </xf>
    <xf numFmtId="172" fontId="3" fillId="0" borderId="15" xfId="0" applyNumberFormat="1" applyFont="1" applyFill="1" applyBorder="1" applyAlignment="1" applyProtection="1">
      <alignment horizontal="center" vertical="center" shrinkToFit="1"/>
      <protection/>
    </xf>
    <xf numFmtId="172" fontId="3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NumberFormat="1" applyFont="1" applyFill="1" applyBorder="1" applyAlignment="1" applyProtection="1">
      <alignment horizontal="center" vertical="center" shrinkToFit="1"/>
      <protection/>
    </xf>
    <xf numFmtId="172" fontId="3" fillId="0" borderId="29" xfId="0" applyNumberFormat="1" applyFont="1" applyFill="1" applyBorder="1" applyAlignment="1" applyProtection="1">
      <alignment horizontal="center" vertical="center" shrinkToFit="1"/>
      <protection/>
    </xf>
    <xf numFmtId="172" fontId="3" fillId="0" borderId="46" xfId="0" applyNumberFormat="1" applyFont="1" applyFill="1" applyBorder="1" applyAlignment="1" applyProtection="1">
      <alignment horizontal="center" vertical="center" shrinkToFi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48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72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76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1" fillId="0" borderId="4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2" fillId="0" borderId="69" xfId="0" applyFont="1" applyFill="1" applyBorder="1" applyAlignment="1">
      <alignment horizontal="center" vertical="center" wrapText="1"/>
    </xf>
    <xf numFmtId="0" fontId="62" fillId="0" borderId="70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59" xfId="0" applyFont="1" applyFill="1" applyBorder="1" applyAlignment="1">
      <alignment horizontal="center" vertical="center" wrapText="1"/>
    </xf>
    <xf numFmtId="0" fontId="62" fillId="0" borderId="61" xfId="0" applyFont="1" applyFill="1" applyBorder="1" applyAlignment="1">
      <alignment horizontal="center" vertical="center" wrapText="1"/>
    </xf>
    <xf numFmtId="0" fontId="62" fillId="0" borderId="74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2" fillId="0" borderId="55" xfId="0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 wrapText="1"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ogram%20Files\MMIS%20Lab\Plany\mainplm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Спец."/>
      <sheetName val="Практики"/>
      <sheetName val="Нормы"/>
      <sheetName val="Каф"/>
      <sheetName val="Курс1"/>
      <sheetName val="Курс2"/>
      <sheetName val="Курс3"/>
      <sheetName val="Курс4"/>
      <sheetName val="Курс5"/>
      <sheetName val="Курс6"/>
      <sheetName val="Курс7"/>
      <sheetName val="Свод"/>
      <sheetName val="Рабочий"/>
    </sheetNames>
    <sheetDataSet>
      <sheetData sheetId="0">
        <row r="28">
          <cell r="BU28">
            <v>0</v>
          </cell>
        </row>
        <row r="29">
          <cell r="BU29">
            <v>0</v>
          </cell>
        </row>
        <row r="30">
          <cell r="BU30">
            <v>0</v>
          </cell>
        </row>
        <row r="31">
          <cell r="BU31">
            <v>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0"/>
  <sheetViews>
    <sheetView view="pageBreakPreview" zoomScale="60" zoomScaleNormal="71" zoomScalePageLayoutView="0" workbookViewId="0" topLeftCell="A1">
      <selection activeCell="D5" sqref="A5:R8"/>
    </sheetView>
  </sheetViews>
  <sheetFormatPr defaultColWidth="9.140625" defaultRowHeight="15"/>
  <cols>
    <col min="1" max="1" width="14.00390625" style="0" customWidth="1"/>
    <col min="2" max="2" width="59.57421875" style="0" customWidth="1"/>
    <col min="3" max="3" width="19.140625" style="0" customWidth="1"/>
    <col min="4" max="4" width="16.7109375" style="0" customWidth="1"/>
    <col min="5" max="5" width="11.28125" style="0" customWidth="1"/>
    <col min="11" max="11" width="11.7109375" style="0" customWidth="1"/>
    <col min="14" max="15" width="11.28125" style="0" customWidth="1"/>
    <col min="16" max="16" width="8.7109375" style="0" customWidth="1"/>
    <col min="17" max="17" width="8.00390625" style="0" customWidth="1"/>
    <col min="18" max="18" width="9.140625" style="0" customWidth="1"/>
    <col min="19" max="19" width="8.7109375" style="0" customWidth="1"/>
    <col min="20" max="20" width="8.00390625" style="0" customWidth="1"/>
    <col min="21" max="21" width="7.7109375" style="0" customWidth="1"/>
    <col min="22" max="22" width="7.00390625" style="0" customWidth="1"/>
    <col min="23" max="23" width="9.421875" style="0" customWidth="1"/>
    <col min="24" max="24" width="8.421875" style="0" customWidth="1"/>
    <col min="25" max="25" width="9.57421875" style="0" customWidth="1"/>
    <col min="26" max="26" width="8.140625" style="0" customWidth="1"/>
    <col min="27" max="27" width="9.140625" style="0" customWidth="1"/>
  </cols>
  <sheetData>
    <row r="1" spans="1:18" ht="1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t="15">
      <c r="A2" s="270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18" ht="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8" ht="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:18" ht="1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</row>
    <row r="6" spans="1:18" ht="15">
      <c r="A6" s="424" t="s">
        <v>224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</row>
    <row r="7" spans="1:18" ht="15" customHeight="1">
      <c r="A7" s="425" t="s">
        <v>263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</row>
    <row r="8" spans="1:18" ht="15" customHeight="1">
      <c r="A8" s="425" t="s">
        <v>239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</row>
    <row r="9" spans="1:18" ht="1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</row>
    <row r="10" spans="1:18" ht="33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426" t="s">
        <v>240</v>
      </c>
      <c r="M10" s="426"/>
      <c r="N10" s="426"/>
      <c r="O10" s="426"/>
      <c r="P10" s="426"/>
      <c r="Q10" s="426"/>
      <c r="R10" s="426"/>
    </row>
    <row r="11" spans="1:18" ht="1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 t="s">
        <v>225</v>
      </c>
      <c r="M11" s="269"/>
      <c r="N11" s="269"/>
      <c r="O11" s="269"/>
      <c r="P11" s="269"/>
      <c r="Q11" s="269"/>
      <c r="R11" s="269"/>
    </row>
    <row r="12" spans="1:18" ht="15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 t="s">
        <v>226</v>
      </c>
      <c r="M12" s="269"/>
      <c r="N12" s="269"/>
      <c r="O12" s="269"/>
      <c r="P12" s="269"/>
      <c r="Q12" s="269"/>
      <c r="R12" s="269"/>
    </row>
    <row r="13" spans="1:18" ht="1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 t="s">
        <v>227</v>
      </c>
      <c r="M13" s="269"/>
      <c r="N13" s="269"/>
      <c r="O13" s="269"/>
      <c r="P13" s="269"/>
      <c r="Q13" s="269"/>
      <c r="R13" s="269"/>
    </row>
    <row r="14" spans="1:18" ht="18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426" t="s">
        <v>228</v>
      </c>
      <c r="M14" s="426"/>
      <c r="N14" s="426"/>
      <c r="O14" s="426"/>
      <c r="P14" s="426"/>
      <c r="Q14" s="426"/>
      <c r="R14" s="426"/>
    </row>
    <row r="15" spans="1:18" ht="15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71" t="s">
        <v>229</v>
      </c>
      <c r="M15" s="269"/>
      <c r="N15" s="269"/>
      <c r="O15" s="269"/>
      <c r="P15" s="269"/>
      <c r="Q15" s="269"/>
      <c r="R15" s="269"/>
    </row>
    <row r="16" spans="1:18" ht="15">
      <c r="A16" s="272" t="s">
        <v>0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</row>
    <row r="17" spans="1:18" s="287" customFormat="1" ht="48" customHeight="1">
      <c r="A17" s="427" t="s">
        <v>230</v>
      </c>
      <c r="B17" s="429" t="s">
        <v>231</v>
      </c>
      <c r="C17" s="413" t="s">
        <v>232</v>
      </c>
      <c r="D17" s="414"/>
      <c r="E17" s="419" t="s">
        <v>233</v>
      </c>
      <c r="F17" s="431"/>
      <c r="G17" s="431"/>
      <c r="H17" s="431"/>
      <c r="I17" s="431"/>
      <c r="J17" s="431"/>
      <c r="K17" s="420"/>
      <c r="L17" s="413" t="s">
        <v>21</v>
      </c>
      <c r="M17" s="414"/>
      <c r="N17" s="413" t="s">
        <v>154</v>
      </c>
      <c r="O17" s="414"/>
      <c r="P17" s="417" t="s">
        <v>3</v>
      </c>
      <c r="Q17" s="413" t="s">
        <v>234</v>
      </c>
      <c r="R17" s="414"/>
    </row>
    <row r="18" spans="1:18" s="287" customFormat="1" ht="48" customHeight="1">
      <c r="A18" s="428"/>
      <c r="B18" s="430"/>
      <c r="C18" s="415"/>
      <c r="D18" s="416"/>
      <c r="E18" s="419" t="s">
        <v>235</v>
      </c>
      <c r="F18" s="420"/>
      <c r="G18" s="421" t="s">
        <v>4</v>
      </c>
      <c r="H18" s="422"/>
      <c r="I18" s="422"/>
      <c r="J18" s="422"/>
      <c r="K18" s="423"/>
      <c r="L18" s="415"/>
      <c r="M18" s="416"/>
      <c r="N18" s="415"/>
      <c r="O18" s="416"/>
      <c r="P18" s="418"/>
      <c r="Q18" s="415"/>
      <c r="R18" s="416"/>
    </row>
    <row r="19" spans="1:20" ht="15">
      <c r="A19" s="273" t="s">
        <v>5</v>
      </c>
      <c r="B19" s="274">
        <v>39</v>
      </c>
      <c r="C19" s="410">
        <v>0</v>
      </c>
      <c r="D19" s="411"/>
      <c r="E19" s="410">
        <v>0</v>
      </c>
      <c r="F19" s="411"/>
      <c r="G19" s="410">
        <v>0</v>
      </c>
      <c r="H19" s="412"/>
      <c r="I19" s="412"/>
      <c r="J19" s="412"/>
      <c r="K19" s="411"/>
      <c r="L19" s="410">
        <v>2</v>
      </c>
      <c r="M19" s="411"/>
      <c r="N19" s="410">
        <v>0</v>
      </c>
      <c r="O19" s="411"/>
      <c r="P19" s="274">
        <v>11</v>
      </c>
      <c r="Q19" s="410">
        <f>B19+C19+E19+G19+L19+N19+P19</f>
        <v>52</v>
      </c>
      <c r="R19" s="411"/>
      <c r="S19" s="275"/>
      <c r="T19" s="276"/>
    </row>
    <row r="20" spans="1:20" ht="15">
      <c r="A20" s="273" t="s">
        <v>236</v>
      </c>
      <c r="B20" s="274">
        <v>38</v>
      </c>
      <c r="C20" s="410">
        <v>2</v>
      </c>
      <c r="D20" s="411"/>
      <c r="E20" s="410">
        <v>0</v>
      </c>
      <c r="F20" s="411"/>
      <c r="G20" s="410">
        <v>0</v>
      </c>
      <c r="H20" s="412"/>
      <c r="I20" s="412"/>
      <c r="J20" s="412"/>
      <c r="K20" s="411"/>
      <c r="L20" s="410">
        <v>2</v>
      </c>
      <c r="M20" s="411"/>
      <c r="N20" s="410">
        <v>0</v>
      </c>
      <c r="O20" s="411"/>
      <c r="P20" s="274">
        <v>10</v>
      </c>
      <c r="Q20" s="410">
        <f>B20+C20+E20+G20+L20+N20+P20</f>
        <v>52</v>
      </c>
      <c r="R20" s="411"/>
      <c r="S20" s="275"/>
      <c r="T20" s="276"/>
    </row>
    <row r="21" spans="1:20" ht="15">
      <c r="A21" s="273" t="s">
        <v>237</v>
      </c>
      <c r="B21" s="274">
        <v>26</v>
      </c>
      <c r="C21" s="410">
        <v>8</v>
      </c>
      <c r="D21" s="411"/>
      <c r="E21" s="410">
        <v>5</v>
      </c>
      <c r="F21" s="411"/>
      <c r="G21" s="410">
        <v>0</v>
      </c>
      <c r="H21" s="412"/>
      <c r="I21" s="412"/>
      <c r="J21" s="412"/>
      <c r="K21" s="411"/>
      <c r="L21" s="410">
        <v>2</v>
      </c>
      <c r="M21" s="411"/>
      <c r="N21" s="410">
        <v>0</v>
      </c>
      <c r="O21" s="411"/>
      <c r="P21" s="274">
        <v>11</v>
      </c>
      <c r="Q21" s="410">
        <f>B21+C21+E21+G21+L21+N21+P21</f>
        <v>52</v>
      </c>
      <c r="R21" s="411"/>
      <c r="S21" s="277"/>
      <c r="T21" s="278"/>
    </row>
    <row r="22" spans="1:20" ht="15">
      <c r="A22" s="279" t="s">
        <v>238</v>
      </c>
      <c r="B22" s="274">
        <v>17</v>
      </c>
      <c r="C22" s="410">
        <v>6</v>
      </c>
      <c r="D22" s="411"/>
      <c r="E22" s="410">
        <v>7</v>
      </c>
      <c r="F22" s="411"/>
      <c r="G22" s="410">
        <v>4</v>
      </c>
      <c r="H22" s="412"/>
      <c r="I22" s="412"/>
      <c r="J22" s="412"/>
      <c r="K22" s="411"/>
      <c r="L22" s="410">
        <v>1</v>
      </c>
      <c r="M22" s="411"/>
      <c r="N22" s="410">
        <v>6</v>
      </c>
      <c r="O22" s="411"/>
      <c r="P22" s="274">
        <v>2</v>
      </c>
      <c r="Q22" s="410">
        <v>43</v>
      </c>
      <c r="R22" s="411"/>
      <c r="S22" s="277"/>
      <c r="T22" s="278"/>
    </row>
    <row r="23" spans="1:32" s="272" customFormat="1" ht="15">
      <c r="A23" s="280" t="s">
        <v>6</v>
      </c>
      <c r="B23" s="281">
        <f>SUM(B19:B22)</f>
        <v>120</v>
      </c>
      <c r="C23" s="407">
        <f>SUM(C19:C22)</f>
        <v>16</v>
      </c>
      <c r="D23" s="408"/>
      <c r="E23" s="407">
        <f>SUM(E19:E22)</f>
        <v>12</v>
      </c>
      <c r="F23" s="408"/>
      <c r="G23" s="407">
        <f>SUM(G19:G22)</f>
        <v>4</v>
      </c>
      <c r="H23" s="409"/>
      <c r="I23" s="409"/>
      <c r="J23" s="409"/>
      <c r="K23" s="408"/>
      <c r="L23" s="407">
        <f>SUM(L19:L22)</f>
        <v>7</v>
      </c>
      <c r="M23" s="408"/>
      <c r="N23" s="407">
        <f>SUM(N19:N22)</f>
        <v>6</v>
      </c>
      <c r="O23" s="408"/>
      <c r="P23" s="281">
        <f>SUM(P19:P22)</f>
        <v>34</v>
      </c>
      <c r="Q23" s="407">
        <f>SUM(Q19:Q22)</f>
        <v>199</v>
      </c>
      <c r="R23" s="408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</row>
    <row r="24" spans="1:32" s="272" customFormat="1" ht="22.5" customHeight="1">
      <c r="A24" s="283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</row>
    <row r="25" spans="1:27" ht="21" thickBot="1">
      <c r="A25" s="388" t="s">
        <v>222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</row>
    <row r="26" spans="1:27" ht="16.5" thickBot="1">
      <c r="A26" s="389" t="s">
        <v>7</v>
      </c>
      <c r="B26" s="392" t="s">
        <v>8</v>
      </c>
      <c r="C26" s="392" t="s">
        <v>9</v>
      </c>
      <c r="D26" s="392"/>
      <c r="E26" s="394" t="s">
        <v>10</v>
      </c>
      <c r="F26" s="397" t="s">
        <v>11</v>
      </c>
      <c r="G26" s="397"/>
      <c r="H26" s="397"/>
      <c r="I26" s="397"/>
      <c r="J26" s="397"/>
      <c r="K26" s="397"/>
      <c r="L26" s="397"/>
      <c r="M26" s="398"/>
      <c r="N26" s="399" t="s">
        <v>12</v>
      </c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1"/>
      <c r="AA26" s="402"/>
    </row>
    <row r="27" spans="1:27" ht="15.75">
      <c r="A27" s="390"/>
      <c r="B27" s="341"/>
      <c r="C27" s="341"/>
      <c r="D27" s="341"/>
      <c r="E27" s="395"/>
      <c r="F27" s="403" t="s">
        <v>163</v>
      </c>
      <c r="G27" s="376" t="s">
        <v>13</v>
      </c>
      <c r="H27" s="376"/>
      <c r="I27" s="376"/>
      <c r="J27" s="376"/>
      <c r="K27" s="376"/>
      <c r="L27" s="376"/>
      <c r="M27" s="374"/>
      <c r="N27" s="405" t="s">
        <v>14</v>
      </c>
      <c r="O27" s="406"/>
      <c r="P27" s="371" t="s">
        <v>15</v>
      </c>
      <c r="Q27" s="372"/>
      <c r="R27" s="372"/>
      <c r="S27" s="373"/>
      <c r="T27" s="371" t="s">
        <v>16</v>
      </c>
      <c r="U27" s="372"/>
      <c r="V27" s="372"/>
      <c r="W27" s="373"/>
      <c r="X27" s="371" t="s">
        <v>17</v>
      </c>
      <c r="Y27" s="372"/>
      <c r="Z27" s="372"/>
      <c r="AA27" s="373"/>
    </row>
    <row r="28" spans="1:27" ht="15.75" customHeight="1">
      <c r="A28" s="390"/>
      <c r="B28" s="341"/>
      <c r="C28" s="341"/>
      <c r="D28" s="341"/>
      <c r="E28" s="395"/>
      <c r="F28" s="403"/>
      <c r="G28" s="374" t="s">
        <v>18</v>
      </c>
      <c r="H28" s="375"/>
      <c r="I28" s="375"/>
      <c r="J28" s="375"/>
      <c r="K28" s="376" t="s">
        <v>19</v>
      </c>
      <c r="L28" s="367" t="s">
        <v>20</v>
      </c>
      <c r="M28" s="378" t="s">
        <v>21</v>
      </c>
      <c r="N28" s="381" t="s">
        <v>22</v>
      </c>
      <c r="O28" s="384" t="s">
        <v>23</v>
      </c>
      <c r="P28" s="387" t="s">
        <v>24</v>
      </c>
      <c r="Q28" s="358"/>
      <c r="R28" s="351" t="s">
        <v>25</v>
      </c>
      <c r="S28" s="352"/>
      <c r="T28" s="357" t="s">
        <v>26</v>
      </c>
      <c r="U28" s="358"/>
      <c r="V28" s="351" t="s">
        <v>27</v>
      </c>
      <c r="W28" s="352"/>
      <c r="X28" s="357" t="s">
        <v>167</v>
      </c>
      <c r="Y28" s="358"/>
      <c r="Z28" s="351" t="s">
        <v>168</v>
      </c>
      <c r="AA28" s="352"/>
    </row>
    <row r="29" spans="1:27" ht="51" customHeight="1">
      <c r="A29" s="390"/>
      <c r="B29" s="341"/>
      <c r="C29" s="341"/>
      <c r="D29" s="341"/>
      <c r="E29" s="395"/>
      <c r="F29" s="403"/>
      <c r="G29" s="363" t="s">
        <v>28</v>
      </c>
      <c r="H29" s="351" t="s">
        <v>29</v>
      </c>
      <c r="I29" s="366"/>
      <c r="J29" s="366"/>
      <c r="K29" s="376"/>
      <c r="L29" s="377"/>
      <c r="M29" s="379"/>
      <c r="N29" s="382"/>
      <c r="O29" s="385"/>
      <c r="P29" s="359"/>
      <c r="Q29" s="360"/>
      <c r="R29" s="353"/>
      <c r="S29" s="354"/>
      <c r="T29" s="359"/>
      <c r="U29" s="360"/>
      <c r="V29" s="353"/>
      <c r="W29" s="354"/>
      <c r="X29" s="359"/>
      <c r="Y29" s="360"/>
      <c r="Z29" s="353"/>
      <c r="AA29" s="354"/>
    </row>
    <row r="30" spans="1:27" ht="15" customHeight="1">
      <c r="A30" s="390"/>
      <c r="B30" s="341"/>
      <c r="C30" s="341"/>
      <c r="D30" s="341"/>
      <c r="E30" s="395"/>
      <c r="F30" s="403"/>
      <c r="G30" s="364"/>
      <c r="H30" s="363" t="s">
        <v>30</v>
      </c>
      <c r="I30" s="367" t="s">
        <v>31</v>
      </c>
      <c r="J30" s="369" t="s">
        <v>32</v>
      </c>
      <c r="K30" s="376"/>
      <c r="L30" s="377"/>
      <c r="M30" s="379"/>
      <c r="N30" s="382"/>
      <c r="O30" s="385"/>
      <c r="P30" s="359"/>
      <c r="Q30" s="360"/>
      <c r="R30" s="353"/>
      <c r="S30" s="354"/>
      <c r="T30" s="359"/>
      <c r="U30" s="360"/>
      <c r="V30" s="353"/>
      <c r="W30" s="354"/>
      <c r="X30" s="359"/>
      <c r="Y30" s="360"/>
      <c r="Z30" s="353"/>
      <c r="AA30" s="354"/>
    </row>
    <row r="31" spans="1:27" ht="74.25" customHeight="1" thickBot="1">
      <c r="A31" s="391"/>
      <c r="B31" s="393"/>
      <c r="C31" s="2" t="s">
        <v>33</v>
      </c>
      <c r="D31" s="2" t="s">
        <v>34</v>
      </c>
      <c r="E31" s="396"/>
      <c r="F31" s="404"/>
      <c r="G31" s="365"/>
      <c r="H31" s="365"/>
      <c r="I31" s="368"/>
      <c r="J31" s="370"/>
      <c r="K31" s="376"/>
      <c r="L31" s="368"/>
      <c r="M31" s="380"/>
      <c r="N31" s="383"/>
      <c r="O31" s="386"/>
      <c r="P31" s="361"/>
      <c r="Q31" s="362"/>
      <c r="R31" s="355"/>
      <c r="S31" s="356"/>
      <c r="T31" s="361"/>
      <c r="U31" s="362"/>
      <c r="V31" s="355"/>
      <c r="W31" s="356"/>
      <c r="X31" s="361"/>
      <c r="Y31" s="362"/>
      <c r="Z31" s="355"/>
      <c r="AA31" s="356"/>
    </row>
    <row r="32" spans="1:27" ht="15.75" thickBot="1">
      <c r="A32" s="3">
        <v>1</v>
      </c>
      <c r="B32" s="4" t="s">
        <v>35</v>
      </c>
      <c r="C32" s="4" t="s">
        <v>172</v>
      </c>
      <c r="D32" s="5">
        <v>4</v>
      </c>
      <c r="E32" s="5">
        <v>5</v>
      </c>
      <c r="F32" s="4" t="s">
        <v>36</v>
      </c>
      <c r="G32" s="5">
        <v>7</v>
      </c>
      <c r="H32" s="4" t="s">
        <v>173</v>
      </c>
      <c r="I32" s="5">
        <v>9</v>
      </c>
      <c r="J32" s="5">
        <v>10</v>
      </c>
      <c r="K32" s="311">
        <v>11</v>
      </c>
      <c r="L32" s="4" t="s">
        <v>174</v>
      </c>
      <c r="M32" s="180">
        <v>13</v>
      </c>
      <c r="N32" s="7" t="s">
        <v>175</v>
      </c>
      <c r="O32" s="6">
        <v>15</v>
      </c>
      <c r="P32" s="212" t="s">
        <v>199</v>
      </c>
      <c r="Q32" s="7" t="s">
        <v>176</v>
      </c>
      <c r="R32" s="230" t="s">
        <v>199</v>
      </c>
      <c r="S32" s="6">
        <v>17</v>
      </c>
      <c r="T32" s="212" t="s">
        <v>199</v>
      </c>
      <c r="U32" s="7" t="s">
        <v>37</v>
      </c>
      <c r="V32" s="230" t="s">
        <v>199</v>
      </c>
      <c r="W32" s="6">
        <v>19</v>
      </c>
      <c r="X32" s="212" t="s">
        <v>199</v>
      </c>
      <c r="Y32" s="7" t="s">
        <v>177</v>
      </c>
      <c r="Z32" s="230" t="s">
        <v>199</v>
      </c>
      <c r="AA32" s="8" t="s">
        <v>178</v>
      </c>
    </row>
    <row r="33" spans="1:27" ht="32.25" customHeight="1" thickBot="1">
      <c r="A33" s="9" t="s">
        <v>38</v>
      </c>
      <c r="B33" s="10" t="s">
        <v>39</v>
      </c>
      <c r="C33" s="10" t="s">
        <v>40</v>
      </c>
      <c r="D33" s="11" t="s">
        <v>41</v>
      </c>
      <c r="E33" s="12">
        <f aca="true" t="shared" si="0" ref="E33:AA33">SUM(E34,E47,E51)</f>
        <v>1404</v>
      </c>
      <c r="F33" s="12">
        <f t="shared" si="0"/>
        <v>0</v>
      </c>
      <c r="G33" s="12">
        <f t="shared" si="0"/>
        <v>1404</v>
      </c>
      <c r="H33" s="12">
        <f t="shared" si="0"/>
        <v>908</v>
      </c>
      <c r="I33" s="12">
        <f t="shared" si="0"/>
        <v>496</v>
      </c>
      <c r="J33" s="13">
        <f t="shared" si="0"/>
        <v>0</v>
      </c>
      <c r="K33" s="139">
        <f t="shared" si="0"/>
        <v>0</v>
      </c>
      <c r="L33" s="12">
        <f t="shared" si="0"/>
        <v>54</v>
      </c>
      <c r="M33" s="139">
        <f t="shared" si="0"/>
        <v>18</v>
      </c>
      <c r="N33" s="14">
        <f t="shared" si="0"/>
        <v>612</v>
      </c>
      <c r="O33" s="13">
        <f t="shared" si="0"/>
        <v>792</v>
      </c>
      <c r="P33" s="213"/>
      <c r="Q33" s="14">
        <f t="shared" si="0"/>
        <v>0</v>
      </c>
      <c r="R33" s="213"/>
      <c r="S33" s="13">
        <f t="shared" si="0"/>
        <v>0</v>
      </c>
      <c r="T33" s="213"/>
      <c r="U33" s="14">
        <f t="shared" si="0"/>
        <v>0</v>
      </c>
      <c r="V33" s="213"/>
      <c r="W33" s="13">
        <f t="shared" si="0"/>
        <v>0</v>
      </c>
      <c r="X33" s="241"/>
      <c r="Y33" s="143">
        <f t="shared" si="0"/>
        <v>0</v>
      </c>
      <c r="Z33" s="142"/>
      <c r="AA33" s="142">
        <f t="shared" si="0"/>
        <v>0</v>
      </c>
    </row>
    <row r="34" spans="1:27" ht="50.25" customHeight="1" thickBot="1">
      <c r="A34" s="15" t="s">
        <v>42</v>
      </c>
      <c r="B34" s="16" t="s">
        <v>43</v>
      </c>
      <c r="C34" s="16" t="s">
        <v>191</v>
      </c>
      <c r="D34" s="17" t="s">
        <v>44</v>
      </c>
      <c r="E34" s="18">
        <f aca="true" t="shared" si="1" ref="E34:AA34">SUM(E35:E46)</f>
        <v>946</v>
      </c>
      <c r="F34" s="18">
        <f t="shared" si="1"/>
        <v>0</v>
      </c>
      <c r="G34" s="18">
        <f t="shared" si="1"/>
        <v>946</v>
      </c>
      <c r="H34" s="18">
        <f t="shared" si="1"/>
        <v>624</v>
      </c>
      <c r="I34" s="18">
        <f t="shared" si="1"/>
        <v>322</v>
      </c>
      <c r="J34" s="19">
        <f t="shared" si="1"/>
        <v>0</v>
      </c>
      <c r="K34" s="141">
        <f t="shared" si="1"/>
        <v>0</v>
      </c>
      <c r="L34" s="18">
        <f t="shared" si="1"/>
        <v>20</v>
      </c>
      <c r="M34" s="141">
        <f t="shared" si="1"/>
        <v>6</v>
      </c>
      <c r="N34" s="20">
        <f t="shared" si="1"/>
        <v>425</v>
      </c>
      <c r="O34" s="19">
        <f t="shared" si="1"/>
        <v>521</v>
      </c>
      <c r="P34" s="214"/>
      <c r="Q34" s="244">
        <f t="shared" si="1"/>
        <v>0</v>
      </c>
      <c r="R34" s="214"/>
      <c r="S34" s="19">
        <f t="shared" si="1"/>
        <v>0</v>
      </c>
      <c r="T34" s="214"/>
      <c r="U34" s="20">
        <f t="shared" si="1"/>
        <v>0</v>
      </c>
      <c r="V34" s="214"/>
      <c r="W34" s="19">
        <f t="shared" si="1"/>
        <v>0</v>
      </c>
      <c r="X34" s="214"/>
      <c r="Y34" s="20">
        <f t="shared" si="1"/>
        <v>0</v>
      </c>
      <c r="Z34" s="214"/>
      <c r="AA34" s="19">
        <f t="shared" si="1"/>
        <v>0</v>
      </c>
    </row>
    <row r="35" spans="1:27" ht="27.75" customHeight="1">
      <c r="A35" s="50" t="s">
        <v>45</v>
      </c>
      <c r="B35" s="21" t="s">
        <v>241</v>
      </c>
      <c r="C35" s="21"/>
      <c r="D35" s="134" t="s">
        <v>244</v>
      </c>
      <c r="E35" s="22">
        <f aca="true" t="shared" si="2" ref="E35:E46">N35+O35</f>
        <v>78</v>
      </c>
      <c r="F35" s="22"/>
      <c r="G35" s="22">
        <f aca="true" t="shared" si="3" ref="G35:G40">E35-F35</f>
        <v>78</v>
      </c>
      <c r="H35" s="176">
        <v>72</v>
      </c>
      <c r="I35" s="22">
        <v>6</v>
      </c>
      <c r="J35" s="187"/>
      <c r="K35" s="22"/>
      <c r="L35" s="22">
        <v>20</v>
      </c>
      <c r="M35" s="55">
        <v>6</v>
      </c>
      <c r="N35" s="24">
        <v>34</v>
      </c>
      <c r="O35" s="25">
        <v>44</v>
      </c>
      <c r="P35" s="215"/>
      <c r="Q35" s="243"/>
      <c r="R35" s="231"/>
      <c r="S35" s="26"/>
      <c r="T35" s="202"/>
      <c r="U35" s="258"/>
      <c r="V35" s="231"/>
      <c r="W35" s="26"/>
      <c r="X35" s="202"/>
      <c r="Y35" s="258"/>
      <c r="Z35" s="231"/>
      <c r="AA35" s="27"/>
    </row>
    <row r="36" spans="1:27" ht="24.75" customHeight="1">
      <c r="A36" s="36" t="s">
        <v>46</v>
      </c>
      <c r="B36" s="28" t="s">
        <v>242</v>
      </c>
      <c r="C36" s="37" t="s">
        <v>204</v>
      </c>
      <c r="D36" s="286"/>
      <c r="E36" s="22">
        <f t="shared" si="2"/>
        <v>117</v>
      </c>
      <c r="F36" s="29"/>
      <c r="G36" s="22">
        <f t="shared" si="3"/>
        <v>117</v>
      </c>
      <c r="H36" s="22">
        <v>107</v>
      </c>
      <c r="I36" s="22">
        <v>10</v>
      </c>
      <c r="J36" s="30"/>
      <c r="K36" s="29"/>
      <c r="L36" s="29"/>
      <c r="M36" s="288"/>
      <c r="N36" s="131">
        <v>51</v>
      </c>
      <c r="O36" s="32">
        <v>66</v>
      </c>
      <c r="P36" s="216"/>
      <c r="Q36" s="243"/>
      <c r="R36" s="220"/>
      <c r="S36" s="34"/>
      <c r="T36" s="33"/>
      <c r="U36" s="247"/>
      <c r="V36" s="220"/>
      <c r="W36" s="34"/>
      <c r="X36" s="33"/>
      <c r="Y36" s="247"/>
      <c r="Z36" s="220"/>
      <c r="AA36" s="35"/>
    </row>
    <row r="37" spans="1:27" ht="26.25" customHeight="1">
      <c r="A37" s="36" t="s">
        <v>182</v>
      </c>
      <c r="B37" s="28" t="s">
        <v>47</v>
      </c>
      <c r="C37" s="37" t="s">
        <v>204</v>
      </c>
      <c r="D37" s="38"/>
      <c r="E37" s="22">
        <f t="shared" si="2"/>
        <v>117</v>
      </c>
      <c r="F37" s="29"/>
      <c r="G37" s="22">
        <f t="shared" si="3"/>
        <v>117</v>
      </c>
      <c r="H37" s="22">
        <f>G37-I37</f>
        <v>0</v>
      </c>
      <c r="I37" s="29">
        <v>117</v>
      </c>
      <c r="J37" s="30"/>
      <c r="K37" s="29"/>
      <c r="L37" s="208"/>
      <c r="M37" s="209"/>
      <c r="N37" s="31">
        <v>51</v>
      </c>
      <c r="O37" s="32">
        <v>66</v>
      </c>
      <c r="P37" s="216"/>
      <c r="Q37" s="243"/>
      <c r="R37" s="220"/>
      <c r="S37" s="34"/>
      <c r="T37" s="33"/>
      <c r="U37" s="247"/>
      <c r="V37" s="220"/>
      <c r="W37" s="34"/>
      <c r="X37" s="33"/>
      <c r="Y37" s="247"/>
      <c r="Z37" s="220"/>
      <c r="AA37" s="35"/>
    </row>
    <row r="38" spans="1:27" ht="26.25" customHeight="1">
      <c r="A38" s="36" t="s">
        <v>48</v>
      </c>
      <c r="B38" s="28" t="s">
        <v>49</v>
      </c>
      <c r="C38" s="37" t="s">
        <v>204</v>
      </c>
      <c r="D38" s="38"/>
      <c r="E38" s="22">
        <f t="shared" si="2"/>
        <v>117</v>
      </c>
      <c r="F38" s="29"/>
      <c r="G38" s="22">
        <f t="shared" si="3"/>
        <v>117</v>
      </c>
      <c r="H38" s="22">
        <v>105</v>
      </c>
      <c r="I38" s="29">
        <v>12</v>
      </c>
      <c r="J38" s="30"/>
      <c r="K38" s="29"/>
      <c r="L38" s="208"/>
      <c r="M38" s="209"/>
      <c r="N38" s="31">
        <v>51</v>
      </c>
      <c r="O38" s="32">
        <v>66</v>
      </c>
      <c r="P38" s="216"/>
      <c r="Q38" s="243"/>
      <c r="R38" s="220"/>
      <c r="S38" s="34"/>
      <c r="T38" s="33"/>
      <c r="U38" s="247"/>
      <c r="V38" s="220"/>
      <c r="W38" s="34"/>
      <c r="X38" s="33"/>
      <c r="Y38" s="247"/>
      <c r="Z38" s="220"/>
      <c r="AA38" s="35"/>
    </row>
    <row r="39" spans="1:27" ht="32.25" customHeight="1">
      <c r="A39" s="36" t="s">
        <v>50</v>
      </c>
      <c r="B39" s="28" t="s">
        <v>56</v>
      </c>
      <c r="C39" s="37" t="s">
        <v>204</v>
      </c>
      <c r="D39" s="38"/>
      <c r="E39" s="22">
        <f t="shared" si="2"/>
        <v>108</v>
      </c>
      <c r="F39" s="29"/>
      <c r="G39" s="22">
        <f t="shared" si="3"/>
        <v>108</v>
      </c>
      <c r="H39" s="22">
        <v>96</v>
      </c>
      <c r="I39" s="29">
        <v>12</v>
      </c>
      <c r="J39" s="30"/>
      <c r="K39" s="29"/>
      <c r="L39" s="208"/>
      <c r="M39" s="209"/>
      <c r="N39" s="31">
        <v>51</v>
      </c>
      <c r="O39" s="32">
        <v>57</v>
      </c>
      <c r="P39" s="216"/>
      <c r="Q39" s="243"/>
      <c r="R39" s="220"/>
      <c r="S39" s="34"/>
      <c r="T39" s="33"/>
      <c r="U39" s="247"/>
      <c r="V39" s="220"/>
      <c r="W39" s="34"/>
      <c r="X39" s="33"/>
      <c r="Y39" s="247"/>
      <c r="Z39" s="220"/>
      <c r="AA39" s="35"/>
    </row>
    <row r="40" spans="1:27" ht="26.25" customHeight="1">
      <c r="A40" s="36" t="s">
        <v>186</v>
      </c>
      <c r="B40" s="28" t="s">
        <v>54</v>
      </c>
      <c r="C40" s="37" t="s">
        <v>204</v>
      </c>
      <c r="D40" s="38"/>
      <c r="E40" s="22">
        <f t="shared" si="2"/>
        <v>78</v>
      </c>
      <c r="F40" s="29"/>
      <c r="G40" s="22">
        <f t="shared" si="3"/>
        <v>78</v>
      </c>
      <c r="H40" s="22">
        <v>66</v>
      </c>
      <c r="I40" s="29">
        <v>12</v>
      </c>
      <c r="J40" s="30"/>
      <c r="K40" s="29"/>
      <c r="L40" s="208"/>
      <c r="M40" s="209"/>
      <c r="N40" s="31">
        <v>34</v>
      </c>
      <c r="O40" s="32">
        <v>44</v>
      </c>
      <c r="P40" s="216"/>
      <c r="Q40" s="243"/>
      <c r="R40" s="220"/>
      <c r="S40" s="34"/>
      <c r="T40" s="33"/>
      <c r="U40" s="247"/>
      <c r="V40" s="220"/>
      <c r="W40" s="34"/>
      <c r="X40" s="33"/>
      <c r="Y40" s="247"/>
      <c r="Z40" s="220"/>
      <c r="AA40" s="35"/>
    </row>
    <row r="41" spans="1:27" ht="26.25" customHeight="1">
      <c r="A41" s="36" t="s">
        <v>187</v>
      </c>
      <c r="B41" s="28" t="s">
        <v>57</v>
      </c>
      <c r="C41" s="37" t="s">
        <v>204</v>
      </c>
      <c r="D41" s="38"/>
      <c r="E41" s="22">
        <f t="shared" si="2"/>
        <v>36</v>
      </c>
      <c r="F41" s="29"/>
      <c r="G41" s="22">
        <v>36</v>
      </c>
      <c r="H41" s="22">
        <v>32</v>
      </c>
      <c r="I41" s="29">
        <v>4</v>
      </c>
      <c r="J41" s="30"/>
      <c r="K41" s="29"/>
      <c r="L41" s="208"/>
      <c r="M41" s="209"/>
      <c r="N41" s="31">
        <v>17</v>
      </c>
      <c r="O41" s="32">
        <v>19</v>
      </c>
      <c r="P41" s="216"/>
      <c r="Q41" s="243"/>
      <c r="R41" s="220"/>
      <c r="S41" s="34"/>
      <c r="T41" s="33"/>
      <c r="U41" s="247"/>
      <c r="V41" s="220"/>
      <c r="W41" s="34"/>
      <c r="X41" s="33"/>
      <c r="Y41" s="247"/>
      <c r="Z41" s="220"/>
      <c r="AA41" s="35"/>
    </row>
    <row r="42" spans="1:27" ht="26.25" customHeight="1">
      <c r="A42" s="36" t="s">
        <v>188</v>
      </c>
      <c r="B42" s="28" t="s">
        <v>59</v>
      </c>
      <c r="C42" s="337" t="s">
        <v>205</v>
      </c>
      <c r="D42" s="38"/>
      <c r="E42" s="22">
        <f t="shared" si="2"/>
        <v>36</v>
      </c>
      <c r="F42" s="29"/>
      <c r="G42" s="22">
        <f>E42-F42</f>
        <v>36</v>
      </c>
      <c r="H42" s="22">
        <v>30</v>
      </c>
      <c r="I42" s="29">
        <v>6</v>
      </c>
      <c r="J42" s="30"/>
      <c r="K42" s="29"/>
      <c r="L42" s="208"/>
      <c r="M42" s="209"/>
      <c r="N42" s="31">
        <v>17</v>
      </c>
      <c r="O42" s="32">
        <v>19</v>
      </c>
      <c r="P42" s="216"/>
      <c r="Q42" s="243"/>
      <c r="R42" s="220"/>
      <c r="S42" s="34"/>
      <c r="T42" s="33"/>
      <c r="U42" s="247"/>
      <c r="V42" s="220"/>
      <c r="W42" s="34"/>
      <c r="X42" s="33"/>
      <c r="Y42" s="247"/>
      <c r="Z42" s="220"/>
      <c r="AA42" s="35"/>
    </row>
    <row r="43" spans="1:27" ht="26.25" customHeight="1">
      <c r="A43" s="39" t="s">
        <v>53</v>
      </c>
      <c r="B43" s="40" t="s">
        <v>60</v>
      </c>
      <c r="C43" s="338"/>
      <c r="D43" s="140"/>
      <c r="E43" s="22">
        <f t="shared" si="2"/>
        <v>36</v>
      </c>
      <c r="F43" s="29"/>
      <c r="G43" s="29">
        <f>E43-F43</f>
        <v>36</v>
      </c>
      <c r="H43" s="29">
        <v>32</v>
      </c>
      <c r="I43" s="29">
        <v>4</v>
      </c>
      <c r="J43" s="43"/>
      <c r="K43" s="42"/>
      <c r="L43" s="210"/>
      <c r="M43" s="211"/>
      <c r="N43" s="44">
        <v>17</v>
      </c>
      <c r="O43" s="45">
        <v>19</v>
      </c>
      <c r="P43" s="217"/>
      <c r="Q43" s="245"/>
      <c r="R43" s="232"/>
      <c r="S43" s="47"/>
      <c r="T43" s="46"/>
      <c r="U43" s="259"/>
      <c r="V43" s="232"/>
      <c r="W43" s="47"/>
      <c r="X43" s="46"/>
      <c r="Y43" s="259"/>
      <c r="Z43" s="232"/>
      <c r="AA43" s="48"/>
    </row>
    <row r="44" spans="1:27" ht="26.25" customHeight="1">
      <c r="A44" s="39" t="s">
        <v>55</v>
      </c>
      <c r="B44" s="40" t="s">
        <v>181</v>
      </c>
      <c r="C44" s="37" t="s">
        <v>204</v>
      </c>
      <c r="D44" s="140"/>
      <c r="E44" s="22">
        <f t="shared" si="2"/>
        <v>36</v>
      </c>
      <c r="F44" s="54"/>
      <c r="G44" s="29">
        <v>36</v>
      </c>
      <c r="H44" s="29">
        <v>32</v>
      </c>
      <c r="I44" s="29">
        <v>4</v>
      </c>
      <c r="J44" s="43"/>
      <c r="K44" s="42"/>
      <c r="L44" s="210"/>
      <c r="M44" s="211"/>
      <c r="N44" s="44"/>
      <c r="O44" s="45">
        <v>36</v>
      </c>
      <c r="P44" s="217"/>
      <c r="Q44" s="245"/>
      <c r="R44" s="232"/>
      <c r="S44" s="47"/>
      <c r="T44" s="46"/>
      <c r="U44" s="259"/>
      <c r="V44" s="232"/>
      <c r="W44" s="47"/>
      <c r="X44" s="46"/>
      <c r="Y44" s="259"/>
      <c r="Z44" s="232"/>
      <c r="AA44" s="48"/>
    </row>
    <row r="45" spans="1:27" ht="26.25" customHeight="1">
      <c r="A45" s="36" t="s">
        <v>189</v>
      </c>
      <c r="B45" s="28" t="s">
        <v>51</v>
      </c>
      <c r="C45" s="37" t="s">
        <v>203</v>
      </c>
      <c r="D45" s="38"/>
      <c r="E45" s="22">
        <f t="shared" si="2"/>
        <v>117</v>
      </c>
      <c r="F45" s="29"/>
      <c r="G45" s="22">
        <f>E45-F45</f>
        <v>117</v>
      </c>
      <c r="H45" s="22">
        <v>2</v>
      </c>
      <c r="I45" s="22">
        <v>115</v>
      </c>
      <c r="J45" s="30"/>
      <c r="K45" s="29"/>
      <c r="L45" s="208"/>
      <c r="M45" s="209"/>
      <c r="N45" s="31">
        <v>51</v>
      </c>
      <c r="O45" s="32">
        <v>66</v>
      </c>
      <c r="P45" s="216"/>
      <c r="Q45" s="243"/>
      <c r="R45" s="220"/>
      <c r="S45" s="34"/>
      <c r="T45" s="33"/>
      <c r="U45" s="247"/>
      <c r="V45" s="220"/>
      <c r="W45" s="34"/>
      <c r="X45" s="33"/>
      <c r="Y45" s="247"/>
      <c r="Z45" s="220"/>
      <c r="AA45" s="35"/>
    </row>
    <row r="46" spans="1:27" ht="36.75" customHeight="1" thickBot="1">
      <c r="A46" s="36" t="s">
        <v>190</v>
      </c>
      <c r="B46" s="28" t="s">
        <v>52</v>
      </c>
      <c r="C46" s="37" t="s">
        <v>204</v>
      </c>
      <c r="D46" s="38"/>
      <c r="E46" s="22">
        <f t="shared" si="2"/>
        <v>70</v>
      </c>
      <c r="F46" s="29"/>
      <c r="G46" s="22">
        <f>E46-F46</f>
        <v>70</v>
      </c>
      <c r="H46" s="22">
        <v>50</v>
      </c>
      <c r="I46" s="29">
        <v>20</v>
      </c>
      <c r="J46" s="30"/>
      <c r="K46" s="29"/>
      <c r="L46" s="208"/>
      <c r="M46" s="209"/>
      <c r="N46" s="31">
        <v>51</v>
      </c>
      <c r="O46" s="32">
        <v>19</v>
      </c>
      <c r="P46" s="216"/>
      <c r="Q46" s="243"/>
      <c r="R46" s="220"/>
      <c r="S46" s="34"/>
      <c r="T46" s="204"/>
      <c r="U46" s="247"/>
      <c r="V46" s="220"/>
      <c r="W46" s="34"/>
      <c r="X46" s="204"/>
      <c r="Y46" s="247"/>
      <c r="Z46" s="220"/>
      <c r="AA46" s="35"/>
    </row>
    <row r="47" spans="1:27" ht="38.25" customHeight="1" thickBot="1">
      <c r="A47" s="15" t="s">
        <v>61</v>
      </c>
      <c r="B47" s="16" t="s">
        <v>62</v>
      </c>
      <c r="C47" s="17" t="s">
        <v>63</v>
      </c>
      <c r="D47" s="17" t="s">
        <v>64</v>
      </c>
      <c r="E47" s="18">
        <f>SUM(E48:E50)</f>
        <v>419</v>
      </c>
      <c r="F47" s="18">
        <f>SUM(F48:F50)</f>
        <v>0</v>
      </c>
      <c r="G47" s="18">
        <f>SUM(G48:G50)</f>
        <v>419</v>
      </c>
      <c r="H47" s="18">
        <f>SUM(H48:H50)</f>
        <v>253</v>
      </c>
      <c r="I47" s="18">
        <f>SUM(I48:I50)</f>
        <v>166</v>
      </c>
      <c r="J47" s="49">
        <v>0</v>
      </c>
      <c r="K47" s="138">
        <v>0</v>
      </c>
      <c r="L47" s="18">
        <f>SUM(L48:L50)</f>
        <v>34</v>
      </c>
      <c r="M47" s="19">
        <f>SUM(M48:M50)</f>
        <v>12</v>
      </c>
      <c r="N47" s="20">
        <f>SUM(N48:N50)</f>
        <v>170</v>
      </c>
      <c r="O47" s="19">
        <f>SUM(O48:O50)</f>
        <v>249</v>
      </c>
      <c r="P47" s="214"/>
      <c r="Q47" s="185">
        <v>0</v>
      </c>
      <c r="R47" s="214"/>
      <c r="S47" s="19">
        <v>0</v>
      </c>
      <c r="T47" s="214"/>
      <c r="U47" s="20">
        <v>0</v>
      </c>
      <c r="V47" s="214"/>
      <c r="W47" s="19">
        <v>0</v>
      </c>
      <c r="X47" s="214"/>
      <c r="Y47" s="20">
        <v>0</v>
      </c>
      <c r="Z47" s="214"/>
      <c r="AA47" s="19">
        <v>0</v>
      </c>
    </row>
    <row r="48" spans="1:27" ht="42" customHeight="1">
      <c r="A48" s="189" t="s">
        <v>183</v>
      </c>
      <c r="B48" s="190" t="s">
        <v>243</v>
      </c>
      <c r="C48" s="190"/>
      <c r="D48" s="134" t="s">
        <v>206</v>
      </c>
      <c r="E48" s="191">
        <v>234</v>
      </c>
      <c r="F48" s="191"/>
      <c r="G48" s="191">
        <v>234</v>
      </c>
      <c r="H48" s="191">
        <v>184</v>
      </c>
      <c r="I48" s="191">
        <v>50</v>
      </c>
      <c r="J48" s="192"/>
      <c r="K48" s="198"/>
      <c r="L48" s="191">
        <v>20</v>
      </c>
      <c r="M48" s="192">
        <v>6</v>
      </c>
      <c r="N48" s="198">
        <v>102</v>
      </c>
      <c r="O48" s="199">
        <v>132</v>
      </c>
      <c r="P48" s="198"/>
      <c r="Q48" s="246"/>
      <c r="R48" s="233"/>
      <c r="S48" s="203"/>
      <c r="T48" s="202"/>
      <c r="U48" s="246"/>
      <c r="V48" s="233"/>
      <c r="W48" s="203"/>
      <c r="X48" s="202"/>
      <c r="Y48" s="246"/>
      <c r="Z48" s="233"/>
      <c r="AA48" s="206"/>
    </row>
    <row r="49" spans="1:27" ht="25.5" customHeight="1">
      <c r="A49" s="36" t="s">
        <v>184</v>
      </c>
      <c r="B49" s="28" t="s">
        <v>66</v>
      </c>
      <c r="C49" s="28"/>
      <c r="D49" s="37" t="s">
        <v>206</v>
      </c>
      <c r="E49" s="29">
        <v>100</v>
      </c>
      <c r="F49" s="29"/>
      <c r="G49" s="22">
        <f>E49-F49</f>
        <v>100</v>
      </c>
      <c r="H49" s="22">
        <v>4</v>
      </c>
      <c r="I49" s="29">
        <v>96</v>
      </c>
      <c r="J49" s="30"/>
      <c r="K49" s="31"/>
      <c r="L49" s="29">
        <v>14</v>
      </c>
      <c r="M49" s="30">
        <v>6</v>
      </c>
      <c r="N49" s="31">
        <v>34</v>
      </c>
      <c r="O49" s="32">
        <v>66</v>
      </c>
      <c r="P49" s="31"/>
      <c r="Q49" s="247"/>
      <c r="R49" s="220"/>
      <c r="S49" s="34"/>
      <c r="T49" s="33"/>
      <c r="U49" s="247"/>
      <c r="V49" s="220"/>
      <c r="W49" s="34"/>
      <c r="X49" s="33"/>
      <c r="Y49" s="247"/>
      <c r="Z49" s="220"/>
      <c r="AA49" s="35"/>
    </row>
    <row r="50" spans="1:27" ht="27" customHeight="1" thickBot="1">
      <c r="A50" s="193" t="s">
        <v>65</v>
      </c>
      <c r="B50" s="194" t="s">
        <v>67</v>
      </c>
      <c r="C50" s="135" t="s">
        <v>204</v>
      </c>
      <c r="D50" s="195"/>
      <c r="E50" s="196">
        <v>85</v>
      </c>
      <c r="F50" s="196"/>
      <c r="G50" s="196">
        <v>85</v>
      </c>
      <c r="H50" s="196">
        <v>65</v>
      </c>
      <c r="I50" s="196">
        <v>20</v>
      </c>
      <c r="J50" s="197"/>
      <c r="K50" s="200"/>
      <c r="L50" s="196"/>
      <c r="M50" s="197"/>
      <c r="N50" s="200">
        <v>34</v>
      </c>
      <c r="O50" s="201">
        <v>51</v>
      </c>
      <c r="P50" s="200"/>
      <c r="Q50" s="248"/>
      <c r="R50" s="234"/>
      <c r="S50" s="205"/>
      <c r="T50" s="204"/>
      <c r="U50" s="248"/>
      <c r="V50" s="234"/>
      <c r="W50" s="205"/>
      <c r="X50" s="204"/>
      <c r="Y50" s="248"/>
      <c r="Z50" s="234"/>
      <c r="AA50" s="207"/>
    </row>
    <row r="51" spans="1:27" ht="24.75" customHeight="1" thickBot="1">
      <c r="A51" s="188" t="s">
        <v>68</v>
      </c>
      <c r="B51" s="181" t="s">
        <v>69</v>
      </c>
      <c r="C51" s="182" t="s">
        <v>207</v>
      </c>
      <c r="D51" s="182" t="s">
        <v>70</v>
      </c>
      <c r="E51" s="183">
        <v>39</v>
      </c>
      <c r="F51" s="183">
        <v>0</v>
      </c>
      <c r="G51" s="183">
        <v>39</v>
      </c>
      <c r="H51" s="183">
        <v>31</v>
      </c>
      <c r="I51" s="183">
        <v>8</v>
      </c>
      <c r="J51" s="184"/>
      <c r="K51" s="183"/>
      <c r="L51" s="183"/>
      <c r="M51" s="184"/>
      <c r="N51" s="185">
        <v>17</v>
      </c>
      <c r="O51" s="186">
        <v>22</v>
      </c>
      <c r="P51" s="218"/>
      <c r="Q51" s="185">
        <v>0</v>
      </c>
      <c r="R51" s="218"/>
      <c r="S51" s="186">
        <v>0</v>
      </c>
      <c r="T51" s="218"/>
      <c r="U51" s="185">
        <v>0</v>
      </c>
      <c r="V51" s="218"/>
      <c r="W51" s="186">
        <v>0</v>
      </c>
      <c r="X51" s="218"/>
      <c r="Y51" s="185">
        <v>0</v>
      </c>
      <c r="Z51" s="218"/>
      <c r="AA51" s="186">
        <v>0</v>
      </c>
    </row>
    <row r="52" spans="1:27" ht="24" customHeight="1" thickBot="1">
      <c r="A52" s="52" t="s">
        <v>71</v>
      </c>
      <c r="B52" s="289" t="s">
        <v>185</v>
      </c>
      <c r="C52" s="53"/>
      <c r="D52" s="1"/>
      <c r="E52" s="54">
        <v>39</v>
      </c>
      <c r="F52" s="54"/>
      <c r="G52" s="54">
        <v>39</v>
      </c>
      <c r="H52" s="54">
        <v>31</v>
      </c>
      <c r="I52" s="54">
        <v>8</v>
      </c>
      <c r="J52" s="55"/>
      <c r="K52" s="54"/>
      <c r="L52" s="54"/>
      <c r="M52" s="55"/>
      <c r="N52" s="56">
        <v>17</v>
      </c>
      <c r="O52" s="57">
        <v>22</v>
      </c>
      <c r="P52" s="219"/>
      <c r="Q52" s="58"/>
      <c r="R52" s="235"/>
      <c r="S52" s="59"/>
      <c r="T52" s="235"/>
      <c r="U52" s="58"/>
      <c r="V52" s="235"/>
      <c r="W52" s="59"/>
      <c r="X52" s="235"/>
      <c r="Y52" s="58"/>
      <c r="Z52" s="235"/>
      <c r="AA52" s="60"/>
    </row>
    <row r="53" spans="1:27" ht="36" customHeight="1" thickBot="1">
      <c r="A53" s="9" t="s">
        <v>72</v>
      </c>
      <c r="B53" s="10" t="s">
        <v>73</v>
      </c>
      <c r="C53" s="61" t="s">
        <v>253</v>
      </c>
      <c r="D53" s="61" t="s">
        <v>70</v>
      </c>
      <c r="E53" s="12">
        <f>SUM(E54+E55+E56+E57+$BM59+E58+E59)</f>
        <v>511</v>
      </c>
      <c r="F53" s="12">
        <f>SUM(F54+F55+F56+F57+$BM59+F58+F59)</f>
        <v>20</v>
      </c>
      <c r="G53" s="12">
        <f>G54+G55+G56+G57+G58+G59</f>
        <v>491</v>
      </c>
      <c r="H53" s="12">
        <f aca="true" t="shared" si="4" ref="H53:H59">G53-I53</f>
        <v>102</v>
      </c>
      <c r="I53" s="12">
        <f>I54+I55+I56+I57+I58+I59</f>
        <v>389</v>
      </c>
      <c r="J53" s="12">
        <f aca="true" t="shared" si="5" ref="J53:O53">J54+J55+J56+J57+J58+J59</f>
        <v>0</v>
      </c>
      <c r="K53" s="12">
        <f t="shared" si="5"/>
        <v>0</v>
      </c>
      <c r="L53" s="12">
        <f t="shared" si="5"/>
        <v>0</v>
      </c>
      <c r="M53" s="12">
        <f t="shared" si="5"/>
        <v>0</v>
      </c>
      <c r="N53" s="12">
        <f t="shared" si="5"/>
        <v>0</v>
      </c>
      <c r="O53" s="12">
        <f t="shared" si="5"/>
        <v>0</v>
      </c>
      <c r="P53" s="213"/>
      <c r="Q53" s="14">
        <f>Q54+Q55+Q56+Q57+Q58+Q59</f>
        <v>91</v>
      </c>
      <c r="R53" s="14">
        <f>R54+R55+R56+R57+R58+R59</f>
        <v>20</v>
      </c>
      <c r="S53" s="13">
        <f>SUM(S54+S55+S56+S57+$BM59+S58+S59)</f>
        <v>120</v>
      </c>
      <c r="T53" s="13"/>
      <c r="U53" s="13">
        <f aca="true" t="shared" si="6" ref="U53:AA53">SUM(U54+U55+U56+U57+$BM59+U58+U59)</f>
        <v>44</v>
      </c>
      <c r="V53" s="13"/>
      <c r="W53" s="13">
        <f t="shared" si="6"/>
        <v>52</v>
      </c>
      <c r="X53" s="13"/>
      <c r="Y53" s="13">
        <f t="shared" si="6"/>
        <v>144</v>
      </c>
      <c r="Z53" s="13"/>
      <c r="AA53" s="13">
        <f t="shared" si="6"/>
        <v>40</v>
      </c>
    </row>
    <row r="54" spans="1:27" ht="27.75" customHeight="1">
      <c r="A54" s="36" t="s">
        <v>74</v>
      </c>
      <c r="B54" s="28" t="s">
        <v>75</v>
      </c>
      <c r="C54" s="37" t="s">
        <v>201</v>
      </c>
      <c r="D54" s="1"/>
      <c r="E54" s="29">
        <v>48</v>
      </c>
      <c r="F54" s="29"/>
      <c r="G54" s="29">
        <f aca="true" t="shared" si="7" ref="G54:G59">E54-F54</f>
        <v>48</v>
      </c>
      <c r="H54" s="29">
        <v>38</v>
      </c>
      <c r="I54" s="62">
        <v>10</v>
      </c>
      <c r="J54" s="30"/>
      <c r="K54" s="92"/>
      <c r="L54" s="92"/>
      <c r="M54" s="23"/>
      <c r="N54" s="33"/>
      <c r="O54" s="34"/>
      <c r="P54" s="202"/>
      <c r="Q54" s="131"/>
      <c r="R54" s="216"/>
      <c r="S54" s="32"/>
      <c r="T54" s="198"/>
      <c r="U54" s="131"/>
      <c r="V54" s="216"/>
      <c r="W54" s="32"/>
      <c r="X54" s="198"/>
      <c r="Y54" s="131">
        <v>48</v>
      </c>
      <c r="Z54" s="216"/>
      <c r="AA54" s="32"/>
    </row>
    <row r="55" spans="1:27" ht="31.5" customHeight="1">
      <c r="A55" s="36" t="s">
        <v>76</v>
      </c>
      <c r="B55" s="28" t="s">
        <v>49</v>
      </c>
      <c r="C55" s="37" t="s">
        <v>200</v>
      </c>
      <c r="D55" s="38"/>
      <c r="E55" s="29">
        <v>60</v>
      </c>
      <c r="F55" s="29">
        <v>20</v>
      </c>
      <c r="G55" s="29">
        <f t="shared" si="7"/>
        <v>40</v>
      </c>
      <c r="H55" s="29">
        <f t="shared" si="4"/>
        <v>32</v>
      </c>
      <c r="I55" s="62">
        <v>8</v>
      </c>
      <c r="J55" s="63"/>
      <c r="K55" s="62"/>
      <c r="L55" s="62"/>
      <c r="M55" s="63"/>
      <c r="N55" s="31"/>
      <c r="O55" s="32"/>
      <c r="P55" s="31"/>
      <c r="Q55" s="131"/>
      <c r="R55" s="216">
        <v>20</v>
      </c>
      <c r="S55" s="32">
        <v>40</v>
      </c>
      <c r="T55" s="31"/>
      <c r="U55" s="131"/>
      <c r="V55" s="216"/>
      <c r="W55" s="32"/>
      <c r="X55" s="31"/>
      <c r="Y55" s="131"/>
      <c r="Z55" s="216"/>
      <c r="AA55" s="32"/>
    </row>
    <row r="56" spans="1:27" ht="24.75" customHeight="1">
      <c r="A56" s="36" t="s">
        <v>77</v>
      </c>
      <c r="B56" s="28" t="s">
        <v>78</v>
      </c>
      <c r="C56" s="37" t="s">
        <v>201</v>
      </c>
      <c r="D56" s="38"/>
      <c r="E56" s="29">
        <v>48</v>
      </c>
      <c r="F56" s="29"/>
      <c r="G56" s="29">
        <f t="shared" si="7"/>
        <v>48</v>
      </c>
      <c r="H56" s="29">
        <f t="shared" si="4"/>
        <v>30</v>
      </c>
      <c r="I56" s="62">
        <v>18</v>
      </c>
      <c r="J56" s="63"/>
      <c r="K56" s="62"/>
      <c r="L56" s="62"/>
      <c r="M56" s="63"/>
      <c r="N56" s="31"/>
      <c r="O56" s="32"/>
      <c r="P56" s="31"/>
      <c r="Q56" s="131"/>
      <c r="R56" s="216"/>
      <c r="S56" s="32"/>
      <c r="T56" s="31"/>
      <c r="U56" s="131"/>
      <c r="V56" s="216"/>
      <c r="W56" s="32"/>
      <c r="X56" s="31"/>
      <c r="Y56" s="131">
        <v>48</v>
      </c>
      <c r="Z56" s="216"/>
      <c r="AA56" s="32"/>
    </row>
    <row r="57" spans="1:27" ht="26.25" customHeight="1">
      <c r="A57" s="36" t="s">
        <v>79</v>
      </c>
      <c r="B57" s="28" t="s">
        <v>80</v>
      </c>
      <c r="C57" s="64" t="s">
        <v>223</v>
      </c>
      <c r="D57" s="267"/>
      <c r="E57" s="29">
        <v>156</v>
      </c>
      <c r="F57" s="29"/>
      <c r="G57" s="29">
        <f t="shared" si="7"/>
        <v>156</v>
      </c>
      <c r="H57" s="29">
        <f t="shared" si="4"/>
        <v>0</v>
      </c>
      <c r="I57" s="62">
        <v>156</v>
      </c>
      <c r="J57" s="63"/>
      <c r="K57" s="62"/>
      <c r="L57" s="62"/>
      <c r="M57" s="63"/>
      <c r="N57" s="31"/>
      <c r="O57" s="32"/>
      <c r="P57" s="31"/>
      <c r="Q57" s="131">
        <v>26</v>
      </c>
      <c r="R57" s="216"/>
      <c r="S57" s="32">
        <v>40</v>
      </c>
      <c r="T57" s="31"/>
      <c r="U57" s="131">
        <v>22</v>
      </c>
      <c r="V57" s="216"/>
      <c r="W57" s="32">
        <v>26</v>
      </c>
      <c r="X57" s="31"/>
      <c r="Y57" s="131">
        <v>24</v>
      </c>
      <c r="Z57" s="216"/>
      <c r="AA57" s="32">
        <v>18</v>
      </c>
    </row>
    <row r="58" spans="1:27" ht="38.25" customHeight="1">
      <c r="A58" s="36" t="s">
        <v>81</v>
      </c>
      <c r="B58" s="28" t="s">
        <v>82</v>
      </c>
      <c r="C58" s="37" t="s">
        <v>208</v>
      </c>
      <c r="D58" s="38"/>
      <c r="E58" s="29">
        <v>160</v>
      </c>
      <c r="F58" s="29"/>
      <c r="G58" s="29">
        <f t="shared" si="7"/>
        <v>160</v>
      </c>
      <c r="H58" s="29">
        <v>2</v>
      </c>
      <c r="I58" s="62">
        <v>158</v>
      </c>
      <c r="J58" s="63"/>
      <c r="K58" s="62"/>
      <c r="L58" s="62"/>
      <c r="M58" s="63"/>
      <c r="N58" s="31"/>
      <c r="O58" s="32"/>
      <c r="P58" s="31"/>
      <c r="Q58" s="131">
        <v>26</v>
      </c>
      <c r="R58" s="216"/>
      <c r="S58" s="32">
        <v>40</v>
      </c>
      <c r="T58" s="31"/>
      <c r="U58" s="131">
        <v>22</v>
      </c>
      <c r="V58" s="216"/>
      <c r="W58" s="32">
        <v>26</v>
      </c>
      <c r="X58" s="31"/>
      <c r="Y58" s="131">
        <v>24</v>
      </c>
      <c r="Z58" s="216"/>
      <c r="AA58" s="32">
        <v>22</v>
      </c>
    </row>
    <row r="59" spans="1:27" ht="21.75" customHeight="1" thickBot="1">
      <c r="A59" s="39" t="s">
        <v>83</v>
      </c>
      <c r="B59" s="40" t="s">
        <v>84</v>
      </c>
      <c r="C59" s="41" t="s">
        <v>209</v>
      </c>
      <c r="D59" s="1"/>
      <c r="E59" s="42">
        <v>39</v>
      </c>
      <c r="F59" s="42"/>
      <c r="G59" s="29">
        <f t="shared" si="7"/>
        <v>39</v>
      </c>
      <c r="H59" s="29">
        <f t="shared" si="4"/>
        <v>0</v>
      </c>
      <c r="I59" s="65">
        <v>39</v>
      </c>
      <c r="J59" s="66"/>
      <c r="K59" s="65"/>
      <c r="L59" s="65"/>
      <c r="M59" s="66"/>
      <c r="N59" s="44"/>
      <c r="O59" s="45"/>
      <c r="P59" s="200"/>
      <c r="Q59" s="249">
        <v>39</v>
      </c>
      <c r="R59" s="217"/>
      <c r="S59" s="45"/>
      <c r="T59" s="200"/>
      <c r="U59" s="249"/>
      <c r="V59" s="217"/>
      <c r="W59" s="45"/>
      <c r="X59" s="200"/>
      <c r="Y59" s="249"/>
      <c r="Z59" s="217"/>
      <c r="AA59" s="48"/>
    </row>
    <row r="60" spans="1:27" ht="39.75" customHeight="1" thickBot="1">
      <c r="A60" s="9" t="s">
        <v>85</v>
      </c>
      <c r="B60" s="10" t="s">
        <v>86</v>
      </c>
      <c r="C60" s="11" t="s">
        <v>254</v>
      </c>
      <c r="D60" s="11" t="s">
        <v>44</v>
      </c>
      <c r="E60" s="67">
        <f>SUM(E61+E63+E62)</f>
        <v>185</v>
      </c>
      <c r="F60" s="67">
        <f>SUM(F61+F63+F62)</f>
        <v>13</v>
      </c>
      <c r="G60" s="67">
        <f aca="true" t="shared" si="8" ref="G60:AA60">SUM(G61+G63+G62)</f>
        <v>172</v>
      </c>
      <c r="H60" s="67">
        <f t="shared" si="8"/>
        <v>94</v>
      </c>
      <c r="I60" s="67">
        <f>SUM(I61+I63+I62)</f>
        <v>78</v>
      </c>
      <c r="J60" s="68">
        <f>SUM(J61+J63+J62)</f>
        <v>0</v>
      </c>
      <c r="K60" s="68">
        <f>SUM(K61+K63+K62)</f>
        <v>0</v>
      </c>
      <c r="L60" s="67">
        <f t="shared" si="8"/>
        <v>12</v>
      </c>
      <c r="M60" s="68">
        <f t="shared" si="8"/>
        <v>6</v>
      </c>
      <c r="N60" s="69">
        <f t="shared" si="8"/>
        <v>0</v>
      </c>
      <c r="O60" s="68">
        <f t="shared" si="8"/>
        <v>0</v>
      </c>
      <c r="P60" s="149">
        <v>13</v>
      </c>
      <c r="Q60" s="69">
        <f t="shared" si="8"/>
        <v>52</v>
      </c>
      <c r="R60" s="149"/>
      <c r="S60" s="68">
        <f t="shared" si="8"/>
        <v>120</v>
      </c>
      <c r="T60" s="149"/>
      <c r="U60" s="69">
        <f t="shared" si="8"/>
        <v>0</v>
      </c>
      <c r="V60" s="149"/>
      <c r="W60" s="68">
        <f t="shared" si="8"/>
        <v>0</v>
      </c>
      <c r="X60" s="149"/>
      <c r="Y60" s="69">
        <f t="shared" si="8"/>
        <v>0</v>
      </c>
      <c r="Z60" s="149"/>
      <c r="AA60" s="68">
        <f t="shared" si="8"/>
        <v>0</v>
      </c>
    </row>
    <row r="61" spans="1:27" ht="15.75">
      <c r="A61" s="36" t="s">
        <v>87</v>
      </c>
      <c r="B61" s="28" t="s">
        <v>88</v>
      </c>
      <c r="C61" s="37"/>
      <c r="D61" s="268" t="s">
        <v>210</v>
      </c>
      <c r="E61" s="29">
        <v>65</v>
      </c>
      <c r="F61" s="29">
        <v>13</v>
      </c>
      <c r="G61" s="29">
        <f>E61-F61</f>
        <v>52</v>
      </c>
      <c r="H61" s="29">
        <f>G61-I61</f>
        <v>22</v>
      </c>
      <c r="I61" s="62">
        <v>30</v>
      </c>
      <c r="J61" s="63"/>
      <c r="K61" s="62"/>
      <c r="L61" s="62">
        <v>12</v>
      </c>
      <c r="M61" s="63">
        <v>6</v>
      </c>
      <c r="N61" s="31"/>
      <c r="O61" s="32"/>
      <c r="P61" s="198">
        <v>13</v>
      </c>
      <c r="Q61" s="131">
        <v>52</v>
      </c>
      <c r="R61" s="216"/>
      <c r="S61" s="32"/>
      <c r="T61" s="198"/>
      <c r="U61" s="131"/>
      <c r="V61" s="216"/>
      <c r="W61" s="32"/>
      <c r="X61" s="198"/>
      <c r="Y61" s="131"/>
      <c r="Z61" s="216"/>
      <c r="AA61" s="35"/>
    </row>
    <row r="62" spans="1:27" ht="35.25" customHeight="1">
      <c r="A62" s="36" t="s">
        <v>89</v>
      </c>
      <c r="B62" s="28" t="s">
        <v>90</v>
      </c>
      <c r="C62" s="37" t="s">
        <v>200</v>
      </c>
      <c r="D62" s="38"/>
      <c r="E62" s="29">
        <v>60</v>
      </c>
      <c r="F62" s="29"/>
      <c r="G62" s="29">
        <f>E62-F62</f>
        <v>60</v>
      </c>
      <c r="H62" s="29">
        <f>G62-I62</f>
        <v>36</v>
      </c>
      <c r="I62" s="62">
        <v>24</v>
      </c>
      <c r="J62" s="63"/>
      <c r="K62" s="62"/>
      <c r="L62" s="62"/>
      <c r="M62" s="63"/>
      <c r="N62" s="31"/>
      <c r="O62" s="32"/>
      <c r="P62" s="31"/>
      <c r="Q62" s="131"/>
      <c r="R62" s="216"/>
      <c r="S62" s="32">
        <v>60</v>
      </c>
      <c r="T62" s="31"/>
      <c r="U62" s="131"/>
      <c r="V62" s="216"/>
      <c r="W62" s="32"/>
      <c r="X62" s="31"/>
      <c r="Y62" s="131"/>
      <c r="Z62" s="216"/>
      <c r="AA62" s="35"/>
    </row>
    <row r="63" spans="1:27" ht="23.25" customHeight="1" thickBot="1">
      <c r="A63" s="39" t="s">
        <v>91</v>
      </c>
      <c r="B63" s="40" t="s">
        <v>92</v>
      </c>
      <c r="C63" s="41" t="s">
        <v>200</v>
      </c>
      <c r="D63" s="1"/>
      <c r="E63" s="42">
        <v>60</v>
      </c>
      <c r="F63" s="42"/>
      <c r="G63" s="29">
        <f>E63-F63</f>
        <v>60</v>
      </c>
      <c r="H63" s="29">
        <f>G63-I63</f>
        <v>36</v>
      </c>
      <c r="I63" s="65">
        <v>24</v>
      </c>
      <c r="J63" s="66"/>
      <c r="K63" s="65"/>
      <c r="L63" s="65"/>
      <c r="M63" s="66"/>
      <c r="N63" s="44"/>
      <c r="O63" s="45"/>
      <c r="P63" s="200"/>
      <c r="Q63" s="249"/>
      <c r="R63" s="217"/>
      <c r="S63" s="45">
        <v>60</v>
      </c>
      <c r="T63" s="200"/>
      <c r="U63" s="249"/>
      <c r="V63" s="217"/>
      <c r="W63" s="45"/>
      <c r="X63" s="200"/>
      <c r="Y63" s="249"/>
      <c r="Z63" s="217"/>
      <c r="AA63" s="48"/>
    </row>
    <row r="64" spans="1:27" s="136" customFormat="1" ht="26.25" customHeight="1" thickBot="1">
      <c r="A64" s="9" t="s">
        <v>165</v>
      </c>
      <c r="B64" s="10" t="s">
        <v>166</v>
      </c>
      <c r="C64" s="11" t="s">
        <v>255</v>
      </c>
      <c r="D64" s="11" t="s">
        <v>95</v>
      </c>
      <c r="E64" s="67">
        <f aca="true" t="shared" si="9" ref="E64:AA64">SUM(E65+E66+E67+E68+E69+E70+E71+E72+E73+E76+E74+E75)</f>
        <v>898</v>
      </c>
      <c r="F64" s="67">
        <f t="shared" si="9"/>
        <v>12</v>
      </c>
      <c r="G64" s="67">
        <f t="shared" si="9"/>
        <v>886</v>
      </c>
      <c r="H64" s="67">
        <f t="shared" si="9"/>
        <v>530</v>
      </c>
      <c r="I64" s="67">
        <f t="shared" si="9"/>
        <v>336</v>
      </c>
      <c r="J64" s="68">
        <f t="shared" si="9"/>
        <v>20</v>
      </c>
      <c r="K64" s="68">
        <f t="shared" si="9"/>
        <v>0</v>
      </c>
      <c r="L64" s="67">
        <f t="shared" si="9"/>
        <v>46</v>
      </c>
      <c r="M64" s="68">
        <f t="shared" si="9"/>
        <v>30</v>
      </c>
      <c r="N64" s="69">
        <f t="shared" si="9"/>
        <v>0</v>
      </c>
      <c r="O64" s="68">
        <f t="shared" si="9"/>
        <v>0</v>
      </c>
      <c r="P64" s="149"/>
      <c r="Q64" s="69">
        <f t="shared" si="9"/>
        <v>169</v>
      </c>
      <c r="R64" s="149"/>
      <c r="S64" s="68">
        <f t="shared" si="9"/>
        <v>320</v>
      </c>
      <c r="T64" s="149"/>
      <c r="U64" s="69">
        <f t="shared" si="9"/>
        <v>132</v>
      </c>
      <c r="V64" s="149"/>
      <c r="W64" s="68">
        <f t="shared" si="9"/>
        <v>65</v>
      </c>
      <c r="X64" s="149">
        <v>12</v>
      </c>
      <c r="Y64" s="69">
        <f t="shared" si="9"/>
        <v>60</v>
      </c>
      <c r="Z64" s="149"/>
      <c r="AA64" s="68">
        <f t="shared" si="9"/>
        <v>140</v>
      </c>
    </row>
    <row r="65" spans="1:27" ht="19.5" customHeight="1">
      <c r="A65" s="36" t="s">
        <v>96</v>
      </c>
      <c r="B65" s="28" t="s">
        <v>97</v>
      </c>
      <c r="C65" s="37" t="s">
        <v>200</v>
      </c>
      <c r="D65" s="1"/>
      <c r="E65" s="29">
        <v>60</v>
      </c>
      <c r="F65" s="29"/>
      <c r="G65" s="29">
        <f>E65-F65</f>
        <v>60</v>
      </c>
      <c r="H65" s="29">
        <f>G65-I65-J65</f>
        <v>42</v>
      </c>
      <c r="I65" s="62">
        <v>18</v>
      </c>
      <c r="J65" s="63"/>
      <c r="K65" s="62"/>
      <c r="L65" s="62"/>
      <c r="M65" s="63"/>
      <c r="N65" s="31"/>
      <c r="O65" s="32"/>
      <c r="P65" s="198"/>
      <c r="Q65" s="131"/>
      <c r="R65" s="216"/>
      <c r="S65" s="32">
        <v>60</v>
      </c>
      <c r="T65" s="198"/>
      <c r="U65" s="247"/>
      <c r="V65" s="220"/>
      <c r="W65" s="34"/>
      <c r="X65" s="202"/>
      <c r="Y65" s="247"/>
      <c r="Z65" s="220"/>
      <c r="AA65" s="70"/>
    </row>
    <row r="66" spans="1:27" ht="19.5" customHeight="1">
      <c r="A66" s="36" t="s">
        <v>98</v>
      </c>
      <c r="B66" s="28" t="s">
        <v>99</v>
      </c>
      <c r="C66" s="37" t="s">
        <v>200</v>
      </c>
      <c r="D66" s="38"/>
      <c r="E66" s="29">
        <v>60</v>
      </c>
      <c r="F66" s="29"/>
      <c r="G66" s="29">
        <f aca="true" t="shared" si="10" ref="G66:G76">E66-F66</f>
        <v>60</v>
      </c>
      <c r="H66" s="29">
        <f aca="true" t="shared" si="11" ref="H66:H76">G66-I66-J66</f>
        <v>42</v>
      </c>
      <c r="I66" s="62">
        <v>18</v>
      </c>
      <c r="J66" s="63"/>
      <c r="K66" s="62"/>
      <c r="L66" s="62"/>
      <c r="M66" s="63"/>
      <c r="N66" s="31"/>
      <c r="O66" s="32"/>
      <c r="P66" s="31"/>
      <c r="Q66" s="131"/>
      <c r="R66" s="216"/>
      <c r="S66" s="32">
        <v>60</v>
      </c>
      <c r="T66" s="31"/>
      <c r="U66" s="131"/>
      <c r="V66" s="216"/>
      <c r="W66" s="32"/>
      <c r="X66" s="31"/>
      <c r="Y66" s="131"/>
      <c r="Z66" s="216"/>
      <c r="AA66" s="70"/>
    </row>
    <row r="67" spans="1:27" ht="19.5" customHeight="1">
      <c r="A67" s="36" t="s">
        <v>100</v>
      </c>
      <c r="B67" s="28" t="s">
        <v>101</v>
      </c>
      <c r="C67" s="28"/>
      <c r="D67" s="37" t="s">
        <v>210</v>
      </c>
      <c r="E67" s="29">
        <v>104</v>
      </c>
      <c r="F67" s="29"/>
      <c r="G67" s="29">
        <f t="shared" si="10"/>
        <v>104</v>
      </c>
      <c r="H67" s="29">
        <f t="shared" si="11"/>
        <v>32</v>
      </c>
      <c r="I67" s="62">
        <v>72</v>
      </c>
      <c r="J67" s="63"/>
      <c r="K67" s="62"/>
      <c r="L67" s="62">
        <v>12</v>
      </c>
      <c r="M67" s="63">
        <v>6</v>
      </c>
      <c r="N67" s="31"/>
      <c r="O67" s="32"/>
      <c r="P67" s="31"/>
      <c r="Q67" s="250">
        <v>104</v>
      </c>
      <c r="R67" s="221"/>
      <c r="S67" s="32"/>
      <c r="T67" s="31"/>
      <c r="U67" s="131"/>
      <c r="V67" s="216"/>
      <c r="W67" s="32"/>
      <c r="X67" s="31"/>
      <c r="Y67" s="131"/>
      <c r="Z67" s="216"/>
      <c r="AA67" s="70"/>
    </row>
    <row r="68" spans="1:27" ht="19.5" customHeight="1">
      <c r="A68" s="36" t="s">
        <v>102</v>
      </c>
      <c r="B68" s="28" t="s">
        <v>103</v>
      </c>
      <c r="C68" s="28"/>
      <c r="D68" s="37" t="s">
        <v>211</v>
      </c>
      <c r="E68" s="29">
        <v>185</v>
      </c>
      <c r="F68" s="29"/>
      <c r="G68" s="29">
        <f t="shared" si="10"/>
        <v>185</v>
      </c>
      <c r="H68" s="29">
        <f t="shared" si="11"/>
        <v>93</v>
      </c>
      <c r="I68" s="62">
        <v>92</v>
      </c>
      <c r="J68" s="63"/>
      <c r="K68" s="62"/>
      <c r="L68" s="62">
        <v>5</v>
      </c>
      <c r="M68" s="63">
        <v>6</v>
      </c>
      <c r="N68" s="31"/>
      <c r="O68" s="32"/>
      <c r="P68" s="31"/>
      <c r="Q68" s="250">
        <v>65</v>
      </c>
      <c r="R68" s="221"/>
      <c r="S68" s="32">
        <v>120</v>
      </c>
      <c r="T68" s="31"/>
      <c r="U68" s="131"/>
      <c r="V68" s="216"/>
      <c r="W68" s="32"/>
      <c r="X68" s="31"/>
      <c r="Y68" s="131"/>
      <c r="Z68" s="216"/>
      <c r="AA68" s="70"/>
    </row>
    <row r="69" spans="1:27" ht="19.5" customHeight="1">
      <c r="A69" s="36" t="s">
        <v>104</v>
      </c>
      <c r="B69" s="28" t="s">
        <v>105</v>
      </c>
      <c r="C69" s="37" t="s">
        <v>195</v>
      </c>
      <c r="D69" s="38"/>
      <c r="E69" s="29">
        <v>50</v>
      </c>
      <c r="F69" s="29"/>
      <c r="G69" s="29">
        <f t="shared" si="10"/>
        <v>50</v>
      </c>
      <c r="H69" s="29">
        <f t="shared" si="11"/>
        <v>46</v>
      </c>
      <c r="I69" s="62">
        <v>4</v>
      </c>
      <c r="J69" s="63"/>
      <c r="K69" s="62"/>
      <c r="L69" s="62"/>
      <c r="M69" s="63"/>
      <c r="N69" s="31"/>
      <c r="O69" s="32"/>
      <c r="P69" s="31"/>
      <c r="Q69" s="250"/>
      <c r="R69" s="221"/>
      <c r="S69" s="32"/>
      <c r="T69" s="31"/>
      <c r="U69" s="131"/>
      <c r="V69" s="216"/>
      <c r="W69" s="32"/>
      <c r="X69" s="31"/>
      <c r="Y69" s="131"/>
      <c r="Z69" s="216"/>
      <c r="AA69" s="72">
        <v>50</v>
      </c>
    </row>
    <row r="70" spans="1:27" ht="19.5" customHeight="1">
      <c r="A70" s="73" t="s">
        <v>106</v>
      </c>
      <c r="B70" s="74" t="s">
        <v>107</v>
      </c>
      <c r="C70" s="285" t="s">
        <v>202</v>
      </c>
      <c r="D70" s="75"/>
      <c r="E70" s="76">
        <v>87</v>
      </c>
      <c r="F70" s="76"/>
      <c r="G70" s="29">
        <f t="shared" si="10"/>
        <v>87</v>
      </c>
      <c r="H70" s="29">
        <f t="shared" si="11"/>
        <v>51</v>
      </c>
      <c r="I70" s="77">
        <v>36</v>
      </c>
      <c r="J70" s="78"/>
      <c r="K70" s="77"/>
      <c r="L70" s="77"/>
      <c r="M70" s="78"/>
      <c r="N70" s="71"/>
      <c r="O70" s="79"/>
      <c r="P70" s="71"/>
      <c r="Q70" s="250"/>
      <c r="R70" s="221"/>
      <c r="S70" s="79"/>
      <c r="T70" s="71"/>
      <c r="U70" s="250">
        <v>22</v>
      </c>
      <c r="V70" s="221"/>
      <c r="W70" s="79">
        <v>65</v>
      </c>
      <c r="X70" s="71"/>
      <c r="Y70" s="250"/>
      <c r="Z70" s="221"/>
      <c r="AA70" s="80"/>
    </row>
    <row r="71" spans="1:27" ht="19.5" customHeight="1">
      <c r="A71" s="73" t="s">
        <v>108</v>
      </c>
      <c r="B71" s="74" t="s">
        <v>109</v>
      </c>
      <c r="C71" s="74"/>
      <c r="D71" s="285" t="s">
        <v>212</v>
      </c>
      <c r="E71" s="76">
        <v>72</v>
      </c>
      <c r="F71" s="76">
        <v>12</v>
      </c>
      <c r="G71" s="29">
        <f t="shared" si="10"/>
        <v>60</v>
      </c>
      <c r="H71" s="29">
        <f t="shared" si="11"/>
        <v>28</v>
      </c>
      <c r="I71" s="77">
        <v>12</v>
      </c>
      <c r="J71" s="78">
        <v>20</v>
      </c>
      <c r="K71" s="77"/>
      <c r="L71" s="77">
        <v>12</v>
      </c>
      <c r="M71" s="78">
        <v>6</v>
      </c>
      <c r="N71" s="71"/>
      <c r="O71" s="79"/>
      <c r="P71" s="71"/>
      <c r="Q71" s="250"/>
      <c r="R71" s="221"/>
      <c r="S71" s="79"/>
      <c r="T71" s="71"/>
      <c r="U71" s="250"/>
      <c r="V71" s="221"/>
      <c r="W71" s="79"/>
      <c r="X71" s="71">
        <v>12</v>
      </c>
      <c r="Y71" s="250">
        <v>60</v>
      </c>
      <c r="Z71" s="221"/>
      <c r="AA71" s="81"/>
    </row>
    <row r="72" spans="1:27" ht="19.5" customHeight="1">
      <c r="A72" s="73" t="s">
        <v>110</v>
      </c>
      <c r="B72" s="74" t="s">
        <v>111</v>
      </c>
      <c r="C72" s="74"/>
      <c r="D72" s="285" t="s">
        <v>211</v>
      </c>
      <c r="E72" s="76">
        <v>80</v>
      </c>
      <c r="F72" s="76"/>
      <c r="G72" s="29">
        <f t="shared" si="10"/>
        <v>80</v>
      </c>
      <c r="H72" s="29">
        <f t="shared" si="11"/>
        <v>50</v>
      </c>
      <c r="I72" s="77">
        <v>30</v>
      </c>
      <c r="J72" s="78"/>
      <c r="K72" s="77"/>
      <c r="L72" s="77">
        <v>5</v>
      </c>
      <c r="M72" s="78">
        <v>6</v>
      </c>
      <c r="N72" s="71"/>
      <c r="O72" s="79"/>
      <c r="P72" s="71"/>
      <c r="Q72" s="250"/>
      <c r="R72" s="221"/>
      <c r="S72" s="79">
        <v>80</v>
      </c>
      <c r="T72" s="71"/>
      <c r="U72" s="250"/>
      <c r="V72" s="221"/>
      <c r="W72" s="79"/>
      <c r="X72" s="71"/>
      <c r="Y72" s="250"/>
      <c r="Z72" s="221"/>
      <c r="AA72" s="80"/>
    </row>
    <row r="73" spans="1:27" ht="43.5" customHeight="1">
      <c r="A73" s="73" t="s">
        <v>112</v>
      </c>
      <c r="B73" s="74" t="s">
        <v>113</v>
      </c>
      <c r="C73" s="285" t="s">
        <v>195</v>
      </c>
      <c r="D73" s="75"/>
      <c r="E73" s="76">
        <v>50</v>
      </c>
      <c r="F73" s="76"/>
      <c r="G73" s="29">
        <f t="shared" si="10"/>
        <v>50</v>
      </c>
      <c r="H73" s="29">
        <f t="shared" si="11"/>
        <v>40</v>
      </c>
      <c r="I73" s="77">
        <v>10</v>
      </c>
      <c r="J73" s="78"/>
      <c r="K73" s="77"/>
      <c r="L73" s="77"/>
      <c r="M73" s="78"/>
      <c r="N73" s="71"/>
      <c r="O73" s="79"/>
      <c r="P73" s="71"/>
      <c r="Q73" s="250"/>
      <c r="R73" s="221"/>
      <c r="S73" s="79"/>
      <c r="T73" s="71"/>
      <c r="U73" s="250"/>
      <c r="V73" s="221"/>
      <c r="W73" s="79"/>
      <c r="X73" s="71"/>
      <c r="Y73" s="250"/>
      <c r="Z73" s="221"/>
      <c r="AA73" s="80">
        <v>50</v>
      </c>
    </row>
    <row r="74" spans="1:27" ht="19.5" customHeight="1">
      <c r="A74" s="73" t="s">
        <v>114</v>
      </c>
      <c r="B74" s="74" t="s">
        <v>115</v>
      </c>
      <c r="C74" s="313" t="s">
        <v>259</v>
      </c>
      <c r="D74" s="75"/>
      <c r="E74" s="76">
        <v>44</v>
      </c>
      <c r="F74" s="76"/>
      <c r="G74" s="29">
        <f t="shared" si="10"/>
        <v>44</v>
      </c>
      <c r="H74" s="29">
        <f t="shared" si="11"/>
        <v>28</v>
      </c>
      <c r="I74" s="77">
        <v>16</v>
      </c>
      <c r="J74" s="78"/>
      <c r="K74" s="77"/>
      <c r="L74" s="77"/>
      <c r="M74" s="78"/>
      <c r="N74" s="71"/>
      <c r="O74" s="79"/>
      <c r="P74" s="71"/>
      <c r="Q74" s="250"/>
      <c r="R74" s="221"/>
      <c r="S74" s="79"/>
      <c r="T74" s="71"/>
      <c r="U74" s="250">
        <v>44</v>
      </c>
      <c r="V74" s="221"/>
      <c r="W74" s="79"/>
      <c r="X74" s="71"/>
      <c r="Y74" s="250"/>
      <c r="Z74" s="221"/>
      <c r="AA74" s="80"/>
    </row>
    <row r="75" spans="1:27" ht="19.5" customHeight="1">
      <c r="A75" s="36" t="s">
        <v>116</v>
      </c>
      <c r="B75" s="28" t="s">
        <v>117</v>
      </c>
      <c r="C75" s="37"/>
      <c r="D75" s="285" t="s">
        <v>213</v>
      </c>
      <c r="E75" s="29">
        <v>66</v>
      </c>
      <c r="F75" s="29"/>
      <c r="G75" s="29">
        <f t="shared" si="10"/>
        <v>66</v>
      </c>
      <c r="H75" s="29">
        <f t="shared" si="11"/>
        <v>50</v>
      </c>
      <c r="I75" s="62">
        <v>16</v>
      </c>
      <c r="J75" s="63"/>
      <c r="K75" s="62"/>
      <c r="L75" s="62">
        <v>12</v>
      </c>
      <c r="M75" s="63">
        <v>6</v>
      </c>
      <c r="N75" s="31"/>
      <c r="O75" s="32"/>
      <c r="P75" s="31"/>
      <c r="Q75" s="131"/>
      <c r="R75" s="216"/>
      <c r="S75" s="32"/>
      <c r="T75" s="31"/>
      <c r="U75" s="131">
        <v>66</v>
      </c>
      <c r="V75" s="216"/>
      <c r="W75" s="32"/>
      <c r="X75" s="31"/>
      <c r="Y75" s="131"/>
      <c r="Z75" s="216"/>
      <c r="AA75" s="72"/>
    </row>
    <row r="76" spans="1:27" ht="19.5" customHeight="1" thickBot="1">
      <c r="A76" s="39" t="s">
        <v>118</v>
      </c>
      <c r="B76" s="40" t="s">
        <v>119</v>
      </c>
      <c r="C76" s="41" t="s">
        <v>195</v>
      </c>
      <c r="D76" s="1"/>
      <c r="E76" s="42">
        <v>40</v>
      </c>
      <c r="F76" s="42"/>
      <c r="G76" s="29">
        <f t="shared" si="10"/>
        <v>40</v>
      </c>
      <c r="H76" s="29">
        <f t="shared" si="11"/>
        <v>28</v>
      </c>
      <c r="I76" s="65">
        <v>12</v>
      </c>
      <c r="J76" s="66"/>
      <c r="K76" s="65"/>
      <c r="L76" s="65"/>
      <c r="M76" s="66"/>
      <c r="N76" s="44"/>
      <c r="O76" s="45"/>
      <c r="P76" s="200"/>
      <c r="Q76" s="249"/>
      <c r="R76" s="217"/>
      <c r="S76" s="45"/>
      <c r="T76" s="200"/>
      <c r="U76" s="249"/>
      <c r="V76" s="217"/>
      <c r="W76" s="45"/>
      <c r="X76" s="200"/>
      <c r="Y76" s="249"/>
      <c r="Z76" s="217"/>
      <c r="AA76" s="85">
        <v>40</v>
      </c>
    </row>
    <row r="77" spans="1:27" s="136" customFormat="1" ht="19.5" thickBot="1">
      <c r="A77" s="9" t="s">
        <v>93</v>
      </c>
      <c r="B77" s="10" t="s">
        <v>94</v>
      </c>
      <c r="C77" s="10" t="s">
        <v>256</v>
      </c>
      <c r="D77" s="11" t="s">
        <v>257</v>
      </c>
      <c r="E77" s="137">
        <f aca="true" t="shared" si="12" ref="E77:AA77">E78+E84+E89+E95</f>
        <v>2294</v>
      </c>
      <c r="F77" s="137">
        <f t="shared" si="12"/>
        <v>36</v>
      </c>
      <c r="G77" s="137">
        <f t="shared" si="12"/>
        <v>2258</v>
      </c>
      <c r="H77" s="137">
        <f t="shared" si="12"/>
        <v>550</v>
      </c>
      <c r="I77" s="137">
        <f t="shared" si="12"/>
        <v>598</v>
      </c>
      <c r="J77" s="137">
        <f t="shared" si="12"/>
        <v>66</v>
      </c>
      <c r="K77" s="137">
        <f t="shared" si="12"/>
        <v>1044</v>
      </c>
      <c r="L77" s="137">
        <f t="shared" si="12"/>
        <v>62</v>
      </c>
      <c r="M77" s="137">
        <f t="shared" si="12"/>
        <v>60</v>
      </c>
      <c r="N77" s="137">
        <f t="shared" si="12"/>
        <v>0</v>
      </c>
      <c r="O77" s="137">
        <f t="shared" si="12"/>
        <v>0</v>
      </c>
      <c r="P77" s="137">
        <f t="shared" si="12"/>
        <v>13</v>
      </c>
      <c r="Q77" s="137">
        <f t="shared" si="12"/>
        <v>238</v>
      </c>
      <c r="R77" s="137">
        <f t="shared" si="12"/>
        <v>0</v>
      </c>
      <c r="S77" s="137">
        <f t="shared" si="12"/>
        <v>248</v>
      </c>
      <c r="T77" s="137">
        <f t="shared" si="12"/>
        <v>0</v>
      </c>
      <c r="U77" s="137">
        <f t="shared" si="12"/>
        <v>400</v>
      </c>
      <c r="V77" s="137">
        <f t="shared" si="12"/>
        <v>13</v>
      </c>
      <c r="W77" s="137">
        <f t="shared" si="12"/>
        <v>734</v>
      </c>
      <c r="X77" s="137">
        <f t="shared" si="12"/>
        <v>0</v>
      </c>
      <c r="Y77" s="137">
        <f t="shared" si="12"/>
        <v>360</v>
      </c>
      <c r="Z77" s="137">
        <f t="shared" si="12"/>
        <v>10</v>
      </c>
      <c r="AA77" s="68">
        <f t="shared" si="12"/>
        <v>278</v>
      </c>
    </row>
    <row r="78" spans="1:27" ht="38.25" customHeight="1" thickBot="1">
      <c r="A78" s="86" t="s">
        <v>120</v>
      </c>
      <c r="B78" s="87" t="s">
        <v>121</v>
      </c>
      <c r="C78" s="87"/>
      <c r="D78" s="88" t="s">
        <v>215</v>
      </c>
      <c r="E78" s="89">
        <f aca="true" t="shared" si="13" ref="E78:K78">E79+E80+E81+E82+E83</f>
        <v>702</v>
      </c>
      <c r="F78" s="89">
        <f t="shared" si="13"/>
        <v>13</v>
      </c>
      <c r="G78" s="89">
        <f t="shared" si="13"/>
        <v>689</v>
      </c>
      <c r="H78" s="89">
        <f t="shared" si="13"/>
        <v>150</v>
      </c>
      <c r="I78" s="89">
        <f t="shared" si="13"/>
        <v>146</v>
      </c>
      <c r="J78" s="89">
        <f t="shared" si="13"/>
        <v>33</v>
      </c>
      <c r="K78" s="145">
        <f t="shared" si="13"/>
        <v>360</v>
      </c>
      <c r="L78" s="145">
        <f>+L79+L80+6</f>
        <v>24</v>
      </c>
      <c r="M78" s="146">
        <f>M79+M80+8</f>
        <v>20</v>
      </c>
      <c r="N78" s="91">
        <f>N79+N80+N81+N82+N83</f>
        <v>0</v>
      </c>
      <c r="O78" s="90">
        <f>O79+O80+O81+O82+O83</f>
        <v>0</v>
      </c>
      <c r="P78" s="222"/>
      <c r="Q78" s="91">
        <f>Q79+Q80+Q81+Q82+Q83</f>
        <v>0</v>
      </c>
      <c r="R78" s="222"/>
      <c r="S78" s="90">
        <f>S79+S80+S81+S82+S83</f>
        <v>0</v>
      </c>
      <c r="T78" s="222"/>
      <c r="U78" s="91">
        <f>U79+U80+U81+U82+U83</f>
        <v>193</v>
      </c>
      <c r="V78" s="222">
        <v>13</v>
      </c>
      <c r="W78" s="90">
        <f>W79+W80+W81+W82+W83</f>
        <v>496</v>
      </c>
      <c r="X78" s="222"/>
      <c r="Y78" s="91">
        <f>Y79+Y80+Y81+Y82+Y83</f>
        <v>0</v>
      </c>
      <c r="Z78" s="222"/>
      <c r="AA78" s="90">
        <f>AA79+AA80+AA81+AA82+AA83</f>
        <v>0</v>
      </c>
    </row>
    <row r="79" spans="1:27" ht="30.75" customHeight="1">
      <c r="A79" s="50" t="s">
        <v>122</v>
      </c>
      <c r="B79" s="21" t="s">
        <v>123</v>
      </c>
      <c r="C79" s="21"/>
      <c r="D79" s="51" t="s">
        <v>213</v>
      </c>
      <c r="E79" s="22">
        <v>121</v>
      </c>
      <c r="F79" s="22"/>
      <c r="G79" s="22">
        <f>E79-F79</f>
        <v>121</v>
      </c>
      <c r="H79" s="22">
        <f>G79-I79</f>
        <v>61</v>
      </c>
      <c r="I79" s="92">
        <v>60</v>
      </c>
      <c r="J79" s="339">
        <v>33</v>
      </c>
      <c r="K79" s="92"/>
      <c r="L79" s="92">
        <v>12</v>
      </c>
      <c r="M79" s="132">
        <v>6</v>
      </c>
      <c r="N79" s="24"/>
      <c r="O79" s="25"/>
      <c r="P79" s="198"/>
      <c r="Q79" s="251"/>
      <c r="R79" s="215"/>
      <c r="S79" s="25"/>
      <c r="T79" s="198"/>
      <c r="U79" s="251">
        <v>121</v>
      </c>
      <c r="V79" s="215"/>
      <c r="W79" s="25"/>
      <c r="X79" s="198"/>
      <c r="Y79" s="251"/>
      <c r="Z79" s="215"/>
      <c r="AA79" s="27"/>
    </row>
    <row r="80" spans="1:27" ht="30.75" customHeight="1">
      <c r="A80" s="36" t="s">
        <v>124</v>
      </c>
      <c r="B80" s="28" t="s">
        <v>125</v>
      </c>
      <c r="C80" s="28"/>
      <c r="D80" s="341" t="s">
        <v>214</v>
      </c>
      <c r="E80" s="29">
        <v>182</v>
      </c>
      <c r="F80" s="29">
        <v>13</v>
      </c>
      <c r="G80" s="22">
        <f>E80-F80</f>
        <v>169</v>
      </c>
      <c r="H80" s="22">
        <v>66</v>
      </c>
      <c r="I80" s="62">
        <v>70</v>
      </c>
      <c r="J80" s="340"/>
      <c r="K80" s="62"/>
      <c r="L80" s="62">
        <v>6</v>
      </c>
      <c r="M80" s="342">
        <v>6</v>
      </c>
      <c r="N80" s="131"/>
      <c r="O80" s="32"/>
      <c r="P80" s="31"/>
      <c r="Q80" s="131"/>
      <c r="R80" s="216"/>
      <c r="S80" s="32"/>
      <c r="T80" s="31"/>
      <c r="U80" s="131"/>
      <c r="V80" s="216">
        <v>13</v>
      </c>
      <c r="W80" s="32">
        <v>169</v>
      </c>
      <c r="X80" s="31"/>
      <c r="Y80" s="131"/>
      <c r="Z80" s="216"/>
      <c r="AA80" s="35"/>
    </row>
    <row r="81" spans="1:27" ht="30.75" customHeight="1">
      <c r="A81" s="36" t="s">
        <v>126</v>
      </c>
      <c r="B81" s="28" t="s">
        <v>127</v>
      </c>
      <c r="C81" s="28"/>
      <c r="D81" s="341"/>
      <c r="E81" s="29">
        <v>39</v>
      </c>
      <c r="F81" s="29"/>
      <c r="G81" s="22">
        <f>E81-F81</f>
        <v>39</v>
      </c>
      <c r="H81" s="22">
        <f>G81-I81</f>
        <v>23</v>
      </c>
      <c r="I81" s="62">
        <v>16</v>
      </c>
      <c r="J81" s="340"/>
      <c r="K81" s="62"/>
      <c r="L81" s="62"/>
      <c r="M81" s="343"/>
      <c r="N81" s="131"/>
      <c r="O81" s="32"/>
      <c r="P81" s="31"/>
      <c r="Q81" s="131"/>
      <c r="R81" s="216"/>
      <c r="S81" s="32"/>
      <c r="T81" s="31"/>
      <c r="U81" s="131"/>
      <c r="V81" s="216"/>
      <c r="W81" s="32">
        <v>39</v>
      </c>
      <c r="X81" s="31"/>
      <c r="Y81" s="131"/>
      <c r="Z81" s="216"/>
      <c r="AA81" s="35"/>
    </row>
    <row r="82" spans="1:27" ht="30.75" customHeight="1">
      <c r="A82" s="36" t="s">
        <v>128</v>
      </c>
      <c r="B82" s="28" t="s">
        <v>1</v>
      </c>
      <c r="C82" s="37" t="s">
        <v>202</v>
      </c>
      <c r="D82" s="38"/>
      <c r="E82" s="29">
        <v>180</v>
      </c>
      <c r="F82" s="29"/>
      <c r="G82" s="22">
        <v>180</v>
      </c>
      <c r="H82" s="22"/>
      <c r="I82" s="62"/>
      <c r="J82" s="63"/>
      <c r="K82" s="62">
        <v>180</v>
      </c>
      <c r="L82" s="62"/>
      <c r="M82" s="63"/>
      <c r="N82" s="31"/>
      <c r="O82" s="32"/>
      <c r="P82" s="31"/>
      <c r="Q82" s="131"/>
      <c r="R82" s="216"/>
      <c r="S82" s="32"/>
      <c r="T82" s="31"/>
      <c r="U82" s="131">
        <v>72</v>
      </c>
      <c r="V82" s="216"/>
      <c r="W82" s="32">
        <v>108</v>
      </c>
      <c r="X82" s="31"/>
      <c r="Y82" s="131"/>
      <c r="Z82" s="216"/>
      <c r="AA82" s="35"/>
    </row>
    <row r="83" spans="1:27" ht="30.75" customHeight="1" thickBot="1">
      <c r="A83" s="39" t="s">
        <v>129</v>
      </c>
      <c r="B83" s="40" t="s">
        <v>2</v>
      </c>
      <c r="C83" s="41" t="s">
        <v>202</v>
      </c>
      <c r="D83" s="1"/>
      <c r="E83" s="93">
        <v>180</v>
      </c>
      <c r="F83" s="93"/>
      <c r="G83" s="22">
        <v>180</v>
      </c>
      <c r="H83" s="22"/>
      <c r="I83" s="65"/>
      <c r="J83" s="66"/>
      <c r="K83" s="65">
        <v>180</v>
      </c>
      <c r="L83" s="65"/>
      <c r="M83" s="66"/>
      <c r="N83" s="44"/>
      <c r="O83" s="45"/>
      <c r="P83" s="200"/>
      <c r="Q83" s="249"/>
      <c r="R83" s="217"/>
      <c r="S83" s="45"/>
      <c r="T83" s="200"/>
      <c r="U83" s="249"/>
      <c r="V83" s="217"/>
      <c r="W83" s="94">
        <v>180</v>
      </c>
      <c r="X83" s="260"/>
      <c r="Y83" s="249"/>
      <c r="Z83" s="217"/>
      <c r="AA83" s="48"/>
    </row>
    <row r="84" spans="1:27" ht="36" customHeight="1" thickBot="1">
      <c r="A84" s="86" t="s">
        <v>130</v>
      </c>
      <c r="B84" s="87" t="s">
        <v>131</v>
      </c>
      <c r="C84" s="87"/>
      <c r="D84" s="88" t="s">
        <v>216</v>
      </c>
      <c r="E84" s="89">
        <f aca="true" t="shared" si="14" ref="E84:K84">E85+E86+E87+E88</f>
        <v>499</v>
      </c>
      <c r="F84" s="89">
        <f t="shared" si="14"/>
        <v>13</v>
      </c>
      <c r="G84" s="89">
        <f t="shared" si="14"/>
        <v>486</v>
      </c>
      <c r="H84" s="89">
        <f t="shared" si="14"/>
        <v>120</v>
      </c>
      <c r="I84" s="89">
        <f t="shared" si="14"/>
        <v>150</v>
      </c>
      <c r="J84" s="89">
        <f t="shared" si="14"/>
        <v>0</v>
      </c>
      <c r="K84" s="89">
        <f t="shared" si="14"/>
        <v>216</v>
      </c>
      <c r="L84" s="89">
        <v>6</v>
      </c>
      <c r="M84" s="90">
        <v>8</v>
      </c>
      <c r="N84" s="91">
        <f>N85+N86+N87</f>
        <v>0</v>
      </c>
      <c r="O84" s="90">
        <f>O85+O86+O87</f>
        <v>0</v>
      </c>
      <c r="P84" s="222">
        <v>13</v>
      </c>
      <c r="Q84" s="91">
        <f>Q85+Q86+Q87+Q88</f>
        <v>238</v>
      </c>
      <c r="R84" s="222"/>
      <c r="S84" s="90">
        <f>S85+S86+S87+S88</f>
        <v>248</v>
      </c>
      <c r="T84" s="222"/>
      <c r="U84" s="91">
        <f>U85+U86+U87</f>
        <v>0</v>
      </c>
      <c r="V84" s="222"/>
      <c r="W84" s="90">
        <f>W85+W86+W87</f>
        <v>0</v>
      </c>
      <c r="X84" s="222"/>
      <c r="Y84" s="91">
        <f>Y85+Y86+Y87</f>
        <v>0</v>
      </c>
      <c r="Z84" s="222"/>
      <c r="AA84" s="90">
        <f>AA85+AA86+AA87</f>
        <v>0</v>
      </c>
    </row>
    <row r="85" spans="1:27" ht="28.5" customHeight="1">
      <c r="A85" s="50" t="s">
        <v>193</v>
      </c>
      <c r="B85" s="21" t="s">
        <v>132</v>
      </c>
      <c r="C85" s="51" t="s">
        <v>200</v>
      </c>
      <c r="D85" s="51"/>
      <c r="E85" s="22">
        <v>139</v>
      </c>
      <c r="F85" s="22"/>
      <c r="G85" s="22">
        <f>E85</f>
        <v>139</v>
      </c>
      <c r="H85" s="22">
        <f>G85-I85</f>
        <v>69</v>
      </c>
      <c r="I85" s="92">
        <v>70</v>
      </c>
      <c r="J85" s="95"/>
      <c r="K85" s="92"/>
      <c r="L85" s="92"/>
      <c r="M85" s="95"/>
      <c r="N85" s="24"/>
      <c r="O85" s="25"/>
      <c r="P85" s="198"/>
      <c r="Q85" s="251">
        <v>39</v>
      </c>
      <c r="R85" s="215"/>
      <c r="S85" s="25">
        <v>100</v>
      </c>
      <c r="T85" s="198"/>
      <c r="U85" s="261"/>
      <c r="V85" s="238"/>
      <c r="W85" s="25"/>
      <c r="X85" s="198"/>
      <c r="Y85" s="251"/>
      <c r="Z85" s="215"/>
      <c r="AA85" s="27"/>
    </row>
    <row r="86" spans="1:27" ht="28.5" customHeight="1">
      <c r="A86" s="36" t="s">
        <v>194</v>
      </c>
      <c r="B86" s="28" t="s">
        <v>133</v>
      </c>
      <c r="C86" s="37" t="s">
        <v>200</v>
      </c>
      <c r="D86" s="38"/>
      <c r="E86" s="29">
        <v>144</v>
      </c>
      <c r="F86" s="29">
        <v>13</v>
      </c>
      <c r="G86" s="22">
        <v>131</v>
      </c>
      <c r="H86" s="22">
        <v>51</v>
      </c>
      <c r="I86" s="62">
        <v>80</v>
      </c>
      <c r="J86" s="63"/>
      <c r="K86" s="62"/>
      <c r="L86" s="62"/>
      <c r="M86" s="63"/>
      <c r="N86" s="31"/>
      <c r="O86" s="32"/>
      <c r="P86" s="31">
        <v>13</v>
      </c>
      <c r="Q86" s="131">
        <v>91</v>
      </c>
      <c r="R86" s="216"/>
      <c r="S86" s="32">
        <v>40</v>
      </c>
      <c r="T86" s="31"/>
      <c r="U86" s="131"/>
      <c r="V86" s="216"/>
      <c r="W86" s="32"/>
      <c r="X86" s="31"/>
      <c r="Y86" s="131"/>
      <c r="Z86" s="216"/>
      <c r="AA86" s="35"/>
    </row>
    <row r="87" spans="1:27" ht="28.5" customHeight="1" thickBot="1">
      <c r="A87" s="39" t="s">
        <v>134</v>
      </c>
      <c r="B87" s="40" t="s">
        <v>1</v>
      </c>
      <c r="C87" s="41" t="s">
        <v>209</v>
      </c>
      <c r="D87" s="1"/>
      <c r="E87" s="42">
        <v>108</v>
      </c>
      <c r="F87" s="42"/>
      <c r="G87" s="42">
        <v>108</v>
      </c>
      <c r="H87" s="42"/>
      <c r="I87" s="65"/>
      <c r="J87" s="66"/>
      <c r="K87" s="65">
        <v>108</v>
      </c>
      <c r="L87" s="65"/>
      <c r="M87" s="66"/>
      <c r="N87" s="44"/>
      <c r="O87" s="45"/>
      <c r="P87" s="200"/>
      <c r="Q87" s="249">
        <v>108</v>
      </c>
      <c r="R87" s="217"/>
      <c r="S87" s="45"/>
      <c r="T87" s="200"/>
      <c r="U87" s="249"/>
      <c r="V87" s="217"/>
      <c r="W87" s="45"/>
      <c r="X87" s="200"/>
      <c r="Y87" s="249"/>
      <c r="Z87" s="217"/>
      <c r="AA87" s="48"/>
    </row>
    <row r="88" spans="1:27" s="292" customFormat="1" ht="28.5" customHeight="1" thickBot="1">
      <c r="A88" s="39" t="s">
        <v>217</v>
      </c>
      <c r="B88" s="40" t="s">
        <v>2</v>
      </c>
      <c r="C88" s="41" t="s">
        <v>200</v>
      </c>
      <c r="D88" s="290"/>
      <c r="E88" s="42">
        <v>108</v>
      </c>
      <c r="F88" s="42"/>
      <c r="G88" s="42">
        <v>108</v>
      </c>
      <c r="H88" s="42"/>
      <c r="I88" s="65"/>
      <c r="J88" s="66"/>
      <c r="K88" s="65">
        <v>108</v>
      </c>
      <c r="L88" s="65"/>
      <c r="M88" s="66"/>
      <c r="N88" s="44"/>
      <c r="O88" s="45"/>
      <c r="P88" s="200"/>
      <c r="Q88" s="249"/>
      <c r="R88" s="217"/>
      <c r="S88" s="45">
        <v>108</v>
      </c>
      <c r="T88" s="200"/>
      <c r="U88" s="249"/>
      <c r="V88" s="217"/>
      <c r="W88" s="45"/>
      <c r="X88" s="200"/>
      <c r="Y88" s="249"/>
      <c r="Z88" s="217"/>
      <c r="AA88" s="291"/>
    </row>
    <row r="89" spans="1:27" ht="37.5" customHeight="1" thickBot="1">
      <c r="A89" s="86" t="s">
        <v>135</v>
      </c>
      <c r="B89" s="87" t="s">
        <v>136</v>
      </c>
      <c r="C89" s="87"/>
      <c r="D89" s="88" t="s">
        <v>220</v>
      </c>
      <c r="E89" s="89">
        <f aca="true" t="shared" si="15" ref="E89:K89">E90+E91+E92+E93+E94</f>
        <v>982</v>
      </c>
      <c r="F89" s="89">
        <f t="shared" si="15"/>
        <v>10</v>
      </c>
      <c r="G89" s="89">
        <f t="shared" si="15"/>
        <v>972</v>
      </c>
      <c r="H89" s="89">
        <f t="shared" si="15"/>
        <v>237</v>
      </c>
      <c r="I89" s="89">
        <f t="shared" si="15"/>
        <v>270</v>
      </c>
      <c r="J89" s="89">
        <f t="shared" si="15"/>
        <v>33</v>
      </c>
      <c r="K89" s="89">
        <f t="shared" si="15"/>
        <v>432</v>
      </c>
      <c r="L89" s="89">
        <f>L90+L91+4</f>
        <v>20</v>
      </c>
      <c r="M89" s="167">
        <f>M90+M91+8</f>
        <v>26</v>
      </c>
      <c r="N89" s="91">
        <f aca="true" t="shared" si="16" ref="N89:AA89">N90+N91+N92+N93+N94</f>
        <v>0</v>
      </c>
      <c r="O89" s="90">
        <f t="shared" si="16"/>
        <v>0</v>
      </c>
      <c r="P89" s="222"/>
      <c r="Q89" s="91">
        <f t="shared" si="16"/>
        <v>0</v>
      </c>
      <c r="R89" s="222"/>
      <c r="S89" s="167">
        <f t="shared" si="16"/>
        <v>0</v>
      </c>
      <c r="T89" s="222"/>
      <c r="U89" s="91">
        <f t="shared" si="16"/>
        <v>207</v>
      </c>
      <c r="V89" s="222"/>
      <c r="W89" s="90">
        <f t="shared" si="16"/>
        <v>199</v>
      </c>
      <c r="X89" s="222"/>
      <c r="Y89" s="91">
        <f t="shared" si="16"/>
        <v>288</v>
      </c>
      <c r="Z89" s="222">
        <v>10</v>
      </c>
      <c r="AA89" s="90">
        <f t="shared" si="16"/>
        <v>278</v>
      </c>
    </row>
    <row r="90" spans="1:27" ht="21" customHeight="1">
      <c r="A90" s="50" t="s">
        <v>196</v>
      </c>
      <c r="B90" s="21" t="s">
        <v>137</v>
      </c>
      <c r="C90" s="21"/>
      <c r="D90" s="51" t="s">
        <v>192</v>
      </c>
      <c r="E90" s="22">
        <v>418</v>
      </c>
      <c r="F90" s="22">
        <v>10</v>
      </c>
      <c r="G90" s="22">
        <f>E90-F90</f>
        <v>408</v>
      </c>
      <c r="H90" s="22">
        <v>145</v>
      </c>
      <c r="I90" s="92">
        <v>230</v>
      </c>
      <c r="J90" s="344">
        <v>33</v>
      </c>
      <c r="K90" s="92"/>
      <c r="L90" s="92">
        <v>8</v>
      </c>
      <c r="M90" s="168">
        <v>12</v>
      </c>
      <c r="N90" s="24"/>
      <c r="O90" s="25"/>
      <c r="P90" s="198"/>
      <c r="Q90" s="251"/>
      <c r="R90" s="215"/>
      <c r="S90" s="176"/>
      <c r="T90" s="264"/>
      <c r="U90" s="262">
        <v>99</v>
      </c>
      <c r="V90" s="239"/>
      <c r="W90" s="96">
        <v>91</v>
      </c>
      <c r="X90" s="266"/>
      <c r="Y90" s="251">
        <v>108</v>
      </c>
      <c r="Z90" s="215">
        <v>10</v>
      </c>
      <c r="AA90" s="97">
        <v>110</v>
      </c>
    </row>
    <row r="91" spans="1:27" ht="21" customHeight="1">
      <c r="A91" s="36" t="s">
        <v>197</v>
      </c>
      <c r="B91" s="28" t="s">
        <v>138</v>
      </c>
      <c r="C91" s="28"/>
      <c r="D91" s="346" t="s">
        <v>218</v>
      </c>
      <c r="E91" s="29">
        <v>76</v>
      </c>
      <c r="F91" s="29"/>
      <c r="G91" s="22">
        <f>E91-F91</f>
        <v>76</v>
      </c>
      <c r="H91" s="22">
        <f>G91-I91</f>
        <v>56</v>
      </c>
      <c r="I91" s="62">
        <v>20</v>
      </c>
      <c r="J91" s="345"/>
      <c r="K91" s="62"/>
      <c r="L91" s="347">
        <v>8</v>
      </c>
      <c r="M91" s="349">
        <v>6</v>
      </c>
      <c r="N91" s="31"/>
      <c r="O91" s="32"/>
      <c r="P91" s="31"/>
      <c r="Q91" s="131"/>
      <c r="R91" s="216"/>
      <c r="S91" s="155"/>
      <c r="T91" s="131"/>
      <c r="U91" s="250"/>
      <c r="V91" s="221"/>
      <c r="W91" s="79"/>
      <c r="X91" s="71"/>
      <c r="Y91" s="250">
        <v>36</v>
      </c>
      <c r="Z91" s="221"/>
      <c r="AA91" s="81">
        <v>40</v>
      </c>
    </row>
    <row r="92" spans="1:27" ht="21" customHeight="1">
      <c r="A92" s="36" t="s">
        <v>198</v>
      </c>
      <c r="B92" s="28" t="s">
        <v>139</v>
      </c>
      <c r="C92" s="28"/>
      <c r="D92" s="346"/>
      <c r="E92" s="29">
        <v>56</v>
      </c>
      <c r="F92" s="29"/>
      <c r="G92" s="22">
        <f>E92-F92</f>
        <v>56</v>
      </c>
      <c r="H92" s="22">
        <f>G92-I92</f>
        <v>36</v>
      </c>
      <c r="I92" s="62">
        <v>20</v>
      </c>
      <c r="J92" s="345"/>
      <c r="K92" s="62"/>
      <c r="L92" s="348"/>
      <c r="M92" s="350"/>
      <c r="N92" s="31"/>
      <c r="O92" s="32"/>
      <c r="P92" s="31"/>
      <c r="Q92" s="131"/>
      <c r="R92" s="216"/>
      <c r="S92" s="155"/>
      <c r="T92" s="131"/>
      <c r="U92" s="250"/>
      <c r="V92" s="221"/>
      <c r="W92" s="79"/>
      <c r="X92" s="71"/>
      <c r="Y92" s="250">
        <v>36</v>
      </c>
      <c r="Z92" s="221"/>
      <c r="AA92" s="81">
        <v>20</v>
      </c>
    </row>
    <row r="93" spans="1:27" ht="21" customHeight="1">
      <c r="A93" s="36" t="s">
        <v>140</v>
      </c>
      <c r="B93" s="28" t="s">
        <v>1</v>
      </c>
      <c r="C93" s="37" t="s">
        <v>219</v>
      </c>
      <c r="D93" s="38"/>
      <c r="E93" s="29">
        <v>324</v>
      </c>
      <c r="F93" s="29"/>
      <c r="G93" s="29">
        <v>324</v>
      </c>
      <c r="H93" s="29"/>
      <c r="I93" s="62"/>
      <c r="J93" s="98"/>
      <c r="K93" s="62">
        <v>324</v>
      </c>
      <c r="L93" s="62"/>
      <c r="M93" s="169"/>
      <c r="N93" s="31"/>
      <c r="O93" s="32"/>
      <c r="P93" s="31"/>
      <c r="Q93" s="131"/>
      <c r="R93" s="216"/>
      <c r="S93" s="155"/>
      <c r="T93" s="131"/>
      <c r="U93" s="250">
        <v>108</v>
      </c>
      <c r="V93" s="221"/>
      <c r="W93" s="79">
        <v>108</v>
      </c>
      <c r="X93" s="71"/>
      <c r="Y93" s="250">
        <v>108</v>
      </c>
      <c r="Z93" s="221"/>
      <c r="AA93" s="81"/>
    </row>
    <row r="94" spans="1:27" ht="21" customHeight="1" thickBot="1">
      <c r="A94" s="39" t="s">
        <v>141</v>
      </c>
      <c r="B94" s="40" t="s">
        <v>142</v>
      </c>
      <c r="C94" s="99" t="s">
        <v>195</v>
      </c>
      <c r="D94" s="1"/>
      <c r="E94" s="42">
        <v>108</v>
      </c>
      <c r="F94" s="42"/>
      <c r="G94" s="42">
        <v>108</v>
      </c>
      <c r="H94" s="42"/>
      <c r="I94" s="65"/>
      <c r="J94" s="66"/>
      <c r="K94" s="65">
        <v>108</v>
      </c>
      <c r="L94" s="65"/>
      <c r="M94" s="133"/>
      <c r="N94" s="44"/>
      <c r="O94" s="45"/>
      <c r="P94" s="200"/>
      <c r="Q94" s="249"/>
      <c r="R94" s="217"/>
      <c r="S94" s="156"/>
      <c r="T94" s="265"/>
      <c r="U94" s="263"/>
      <c r="V94" s="240"/>
      <c r="W94" s="94"/>
      <c r="X94" s="260"/>
      <c r="Y94" s="263"/>
      <c r="Z94" s="240"/>
      <c r="AA94" s="100">
        <v>108</v>
      </c>
    </row>
    <row r="95" spans="1:27" ht="47.25" customHeight="1" thickBot="1">
      <c r="A95" s="101" t="s">
        <v>143</v>
      </c>
      <c r="B95" s="102" t="s">
        <v>144</v>
      </c>
      <c r="C95" s="102"/>
      <c r="D95" s="103" t="s">
        <v>221</v>
      </c>
      <c r="E95" s="103">
        <f>E96+E97+E98</f>
        <v>111</v>
      </c>
      <c r="F95" s="103">
        <f aca="true" t="shared" si="17" ref="F95:AA95">F96+F97+F98</f>
        <v>0</v>
      </c>
      <c r="G95" s="103">
        <f>G96+G97+G98</f>
        <v>111</v>
      </c>
      <c r="H95" s="103">
        <f t="shared" si="17"/>
        <v>43</v>
      </c>
      <c r="I95" s="103">
        <f t="shared" si="17"/>
        <v>32</v>
      </c>
      <c r="J95" s="170">
        <f t="shared" si="17"/>
        <v>0</v>
      </c>
      <c r="K95" s="105">
        <f t="shared" si="17"/>
        <v>36</v>
      </c>
      <c r="L95" s="103">
        <v>12</v>
      </c>
      <c r="M95" s="104">
        <v>6</v>
      </c>
      <c r="N95" s="105">
        <f t="shared" si="17"/>
        <v>0</v>
      </c>
      <c r="O95" s="104">
        <f t="shared" si="17"/>
        <v>0</v>
      </c>
      <c r="P95" s="223"/>
      <c r="Q95" s="105">
        <f t="shared" si="17"/>
        <v>0</v>
      </c>
      <c r="R95" s="223"/>
      <c r="S95" s="104">
        <f t="shared" si="17"/>
        <v>0</v>
      </c>
      <c r="T95" s="223"/>
      <c r="U95" s="105">
        <f t="shared" si="17"/>
        <v>0</v>
      </c>
      <c r="V95" s="223"/>
      <c r="W95" s="104">
        <f t="shared" si="17"/>
        <v>39</v>
      </c>
      <c r="X95" s="223"/>
      <c r="Y95" s="105">
        <f t="shared" si="17"/>
        <v>72</v>
      </c>
      <c r="Z95" s="223"/>
      <c r="AA95" s="104">
        <f t="shared" si="17"/>
        <v>0</v>
      </c>
    </row>
    <row r="96" spans="1:27" ht="27.75" customHeight="1">
      <c r="A96" s="106" t="s">
        <v>145</v>
      </c>
      <c r="B96" s="107" t="s">
        <v>146</v>
      </c>
      <c r="C96" s="108" t="s">
        <v>202</v>
      </c>
      <c r="D96" s="159"/>
      <c r="E96" s="109">
        <v>39</v>
      </c>
      <c r="F96" s="109"/>
      <c r="G96" s="108" t="s">
        <v>164</v>
      </c>
      <c r="H96" s="108" t="s">
        <v>245</v>
      </c>
      <c r="I96" s="109">
        <v>16</v>
      </c>
      <c r="J96" s="171"/>
      <c r="K96" s="111"/>
      <c r="L96" s="109">
        <v>0</v>
      </c>
      <c r="M96" s="110"/>
      <c r="N96" s="111"/>
      <c r="O96" s="110"/>
      <c r="P96" s="257"/>
      <c r="Q96" s="252"/>
      <c r="R96" s="224"/>
      <c r="S96" s="110"/>
      <c r="T96" s="257"/>
      <c r="U96" s="252"/>
      <c r="V96" s="224"/>
      <c r="W96" s="110">
        <v>39</v>
      </c>
      <c r="X96" s="257"/>
      <c r="Y96" s="252"/>
      <c r="Z96" s="224"/>
      <c r="AA96" s="112"/>
    </row>
    <row r="97" spans="1:27" ht="33.75" customHeight="1">
      <c r="A97" s="73" t="s">
        <v>147</v>
      </c>
      <c r="B97" s="74" t="s">
        <v>148</v>
      </c>
      <c r="C97" s="285" t="s">
        <v>201</v>
      </c>
      <c r="D97" s="38"/>
      <c r="E97" s="113">
        <v>36</v>
      </c>
      <c r="F97" s="113"/>
      <c r="G97" s="113">
        <v>36</v>
      </c>
      <c r="H97" s="113">
        <v>20</v>
      </c>
      <c r="I97" s="113">
        <v>16</v>
      </c>
      <c r="J97" s="172"/>
      <c r="K97" s="115"/>
      <c r="L97" s="113">
        <v>0</v>
      </c>
      <c r="M97" s="114"/>
      <c r="N97" s="115"/>
      <c r="O97" s="114"/>
      <c r="P97" s="115"/>
      <c r="Q97" s="253"/>
      <c r="R97" s="225"/>
      <c r="S97" s="114"/>
      <c r="T97" s="115"/>
      <c r="U97" s="253"/>
      <c r="V97" s="225"/>
      <c r="W97" s="114"/>
      <c r="X97" s="115"/>
      <c r="Y97" s="253">
        <v>36</v>
      </c>
      <c r="Z97" s="225"/>
      <c r="AA97" s="70"/>
    </row>
    <row r="98" spans="1:27" ht="27.75" customHeight="1">
      <c r="A98" s="73" t="s">
        <v>149</v>
      </c>
      <c r="B98" s="74" t="s">
        <v>1</v>
      </c>
      <c r="C98" s="285" t="s">
        <v>201</v>
      </c>
      <c r="D98" s="159"/>
      <c r="E98" s="113">
        <v>36</v>
      </c>
      <c r="F98" s="113"/>
      <c r="G98" s="113">
        <v>36</v>
      </c>
      <c r="H98" s="113"/>
      <c r="I98" s="113"/>
      <c r="J98" s="172"/>
      <c r="K98" s="115">
        <v>36</v>
      </c>
      <c r="L98" s="113"/>
      <c r="M98" s="114"/>
      <c r="N98" s="115"/>
      <c r="O98" s="114"/>
      <c r="P98" s="115"/>
      <c r="Q98" s="253"/>
      <c r="R98" s="225"/>
      <c r="S98" s="114"/>
      <c r="T98" s="115"/>
      <c r="U98" s="253"/>
      <c r="V98" s="225"/>
      <c r="W98" s="114"/>
      <c r="X98" s="115"/>
      <c r="Y98" s="253">
        <v>36</v>
      </c>
      <c r="Z98" s="225"/>
      <c r="AA98" s="70"/>
    </row>
    <row r="99" spans="1:27" ht="15.75">
      <c r="A99" s="73" t="s">
        <v>150</v>
      </c>
      <c r="B99" s="116" t="s">
        <v>151</v>
      </c>
      <c r="C99" s="285" t="s">
        <v>58</v>
      </c>
      <c r="D99" s="160"/>
      <c r="E99" s="82">
        <v>144</v>
      </c>
      <c r="F99" s="82"/>
      <c r="G99" s="82"/>
      <c r="H99" s="82"/>
      <c r="I99" s="82"/>
      <c r="J99" s="173"/>
      <c r="K99" s="84"/>
      <c r="L99" s="82"/>
      <c r="M99" s="83"/>
      <c r="N99" s="84"/>
      <c r="O99" s="83"/>
      <c r="P99" s="84"/>
      <c r="Q99" s="254"/>
      <c r="R99" s="226"/>
      <c r="S99" s="83"/>
      <c r="T99" s="84"/>
      <c r="U99" s="254"/>
      <c r="V99" s="226"/>
      <c r="W99" s="83"/>
      <c r="X99" s="84"/>
      <c r="Y99" s="254"/>
      <c r="Z99" s="226"/>
      <c r="AA99" s="117" t="s">
        <v>179</v>
      </c>
    </row>
    <row r="100" spans="1:27" ht="27" customHeight="1">
      <c r="A100" s="118"/>
      <c r="B100" s="119" t="s">
        <v>21</v>
      </c>
      <c r="C100" s="119"/>
      <c r="D100" s="285"/>
      <c r="E100" s="120">
        <f>N100+O100+Q100+S100+U100+W100+Y100+AA100</f>
        <v>288</v>
      </c>
      <c r="F100" s="120"/>
      <c r="G100" s="120"/>
      <c r="H100" s="120"/>
      <c r="I100" s="120"/>
      <c r="J100" s="174"/>
      <c r="K100" s="122"/>
      <c r="L100" s="120"/>
      <c r="M100" s="121"/>
      <c r="N100" s="122"/>
      <c r="O100" s="123">
        <v>72</v>
      </c>
      <c r="P100" s="124"/>
      <c r="Q100" s="255">
        <v>36</v>
      </c>
      <c r="R100" s="227"/>
      <c r="S100" s="123">
        <v>36</v>
      </c>
      <c r="T100" s="124"/>
      <c r="U100" s="255">
        <v>36</v>
      </c>
      <c r="V100" s="227"/>
      <c r="W100" s="123">
        <v>36</v>
      </c>
      <c r="X100" s="124"/>
      <c r="Y100" s="255">
        <v>36</v>
      </c>
      <c r="Z100" s="227"/>
      <c r="AA100" s="125">
        <v>36</v>
      </c>
    </row>
    <row r="101" spans="1:27" ht="24" customHeight="1">
      <c r="A101" s="73"/>
      <c r="B101" s="116" t="s">
        <v>152</v>
      </c>
      <c r="C101" s="116"/>
      <c r="D101" s="285"/>
      <c r="E101" s="82"/>
      <c r="F101" s="82"/>
      <c r="G101" s="82"/>
      <c r="H101" s="82"/>
      <c r="I101" s="82"/>
      <c r="J101" s="173"/>
      <c r="K101" s="84"/>
      <c r="L101" s="82"/>
      <c r="M101" s="83"/>
      <c r="N101" s="84"/>
      <c r="O101" s="79"/>
      <c r="P101" s="314">
        <v>26</v>
      </c>
      <c r="Q101" s="315"/>
      <c r="R101" s="316">
        <v>20</v>
      </c>
      <c r="S101" s="317"/>
      <c r="T101" s="314"/>
      <c r="U101" s="315"/>
      <c r="V101" s="316">
        <v>13</v>
      </c>
      <c r="W101" s="317"/>
      <c r="X101" s="314">
        <v>12</v>
      </c>
      <c r="Y101" s="315"/>
      <c r="Z101" s="316">
        <v>10</v>
      </c>
      <c r="AA101" s="318"/>
    </row>
    <row r="102" spans="1:27" ht="15.75">
      <c r="A102" s="73"/>
      <c r="B102" s="116" t="s">
        <v>153</v>
      </c>
      <c r="C102" s="116"/>
      <c r="D102" s="285"/>
      <c r="E102" s="82">
        <f aca="true" t="shared" si="18" ref="E102:Z102">E100+E99+E77+E64+E60+E53+E33</f>
        <v>5724</v>
      </c>
      <c r="F102" s="82">
        <f t="shared" si="18"/>
        <v>81</v>
      </c>
      <c r="G102" s="82">
        <f t="shared" si="18"/>
        <v>5211</v>
      </c>
      <c r="H102" s="82">
        <f t="shared" si="18"/>
        <v>2184</v>
      </c>
      <c r="I102" s="82">
        <f t="shared" si="18"/>
        <v>1897</v>
      </c>
      <c r="J102" s="173">
        <f t="shared" si="18"/>
        <v>86</v>
      </c>
      <c r="K102" s="84">
        <f t="shared" si="18"/>
        <v>1044</v>
      </c>
      <c r="L102" s="82">
        <f t="shared" si="18"/>
        <v>174</v>
      </c>
      <c r="M102" s="83">
        <f t="shared" si="18"/>
        <v>114</v>
      </c>
      <c r="N102" s="84">
        <f t="shared" si="18"/>
        <v>612</v>
      </c>
      <c r="O102" s="83">
        <v>792</v>
      </c>
      <c r="P102" s="83">
        <f t="shared" si="18"/>
        <v>26</v>
      </c>
      <c r="Q102" s="254">
        <v>550</v>
      </c>
      <c r="R102" s="254">
        <f t="shared" si="18"/>
        <v>20</v>
      </c>
      <c r="S102" s="83">
        <v>808</v>
      </c>
      <c r="T102" s="83">
        <f t="shared" si="18"/>
        <v>0</v>
      </c>
      <c r="U102" s="254">
        <v>576</v>
      </c>
      <c r="V102" s="254">
        <f t="shared" si="18"/>
        <v>13</v>
      </c>
      <c r="W102" s="83">
        <v>851</v>
      </c>
      <c r="X102" s="83">
        <f t="shared" si="18"/>
        <v>12</v>
      </c>
      <c r="Y102" s="254">
        <v>564</v>
      </c>
      <c r="Z102" s="254">
        <f t="shared" si="18"/>
        <v>10</v>
      </c>
      <c r="AA102" s="83">
        <v>458</v>
      </c>
    </row>
    <row r="103" spans="1:27" ht="41.25" customHeight="1" thickBot="1">
      <c r="A103" s="161"/>
      <c r="B103" s="162" t="s">
        <v>154</v>
      </c>
      <c r="C103" s="162"/>
      <c r="D103" s="163"/>
      <c r="E103" s="164">
        <v>216</v>
      </c>
      <c r="F103" s="164"/>
      <c r="G103" s="164"/>
      <c r="H103" s="164"/>
      <c r="I103" s="164"/>
      <c r="J103" s="175"/>
      <c r="K103" s="166"/>
      <c r="L103" s="164"/>
      <c r="M103" s="165"/>
      <c r="N103" s="166"/>
      <c r="O103" s="165"/>
      <c r="P103" s="166"/>
      <c r="Q103" s="256"/>
      <c r="R103" s="228"/>
      <c r="S103" s="165"/>
      <c r="T103" s="166"/>
      <c r="U103" s="256"/>
      <c r="V103" s="228"/>
      <c r="W103" s="165"/>
      <c r="X103" s="166"/>
      <c r="Y103" s="256"/>
      <c r="Z103" s="228"/>
      <c r="AA103" s="179" t="s">
        <v>180</v>
      </c>
    </row>
    <row r="104" spans="1:27" ht="38.25" thickBot="1">
      <c r="A104" s="9"/>
      <c r="B104" s="10" t="s">
        <v>162</v>
      </c>
      <c r="C104" s="10"/>
      <c r="D104" s="11" t="s">
        <v>258</v>
      </c>
      <c r="E104" s="67">
        <f aca="true" t="shared" si="19" ref="E104:J104">E102+E103</f>
        <v>5940</v>
      </c>
      <c r="F104" s="67">
        <f t="shared" si="19"/>
        <v>81</v>
      </c>
      <c r="G104" s="67">
        <f t="shared" si="19"/>
        <v>5211</v>
      </c>
      <c r="H104" s="67">
        <f t="shared" si="19"/>
        <v>2184</v>
      </c>
      <c r="I104" s="67">
        <f t="shared" si="19"/>
        <v>1897</v>
      </c>
      <c r="J104" s="67">
        <f t="shared" si="19"/>
        <v>86</v>
      </c>
      <c r="K104" s="147">
        <f aca="true" t="shared" si="20" ref="K104:Z104">K103+K100+K99+K77+K64+K60+K53+K33</f>
        <v>1044</v>
      </c>
      <c r="L104" s="67">
        <f t="shared" si="20"/>
        <v>174</v>
      </c>
      <c r="M104" s="148">
        <f t="shared" si="20"/>
        <v>114</v>
      </c>
      <c r="N104" s="147">
        <f t="shared" si="20"/>
        <v>612</v>
      </c>
      <c r="O104" s="68">
        <f t="shared" si="20"/>
        <v>864</v>
      </c>
      <c r="P104" s="309">
        <f>P103+P100+P99+P77+P64+P60+P53+P33</f>
        <v>26</v>
      </c>
      <c r="Q104" s="149">
        <v>586</v>
      </c>
      <c r="R104" s="149">
        <f t="shared" si="20"/>
        <v>20</v>
      </c>
      <c r="S104" s="144">
        <f t="shared" si="20"/>
        <v>844</v>
      </c>
      <c r="T104" s="144">
        <f t="shared" si="20"/>
        <v>0</v>
      </c>
      <c r="U104" s="144">
        <f t="shared" si="20"/>
        <v>612</v>
      </c>
      <c r="V104" s="144">
        <f t="shared" si="20"/>
        <v>13</v>
      </c>
      <c r="W104" s="68">
        <f t="shared" si="20"/>
        <v>887</v>
      </c>
      <c r="X104" s="68">
        <f t="shared" si="20"/>
        <v>12</v>
      </c>
      <c r="Y104" s="68">
        <f t="shared" si="20"/>
        <v>600</v>
      </c>
      <c r="Z104" s="68">
        <f t="shared" si="20"/>
        <v>10</v>
      </c>
      <c r="AA104" s="68">
        <f>AA102+216</f>
        <v>674</v>
      </c>
    </row>
    <row r="105" spans="1:27" ht="15.75">
      <c r="A105" s="331" t="s">
        <v>169</v>
      </c>
      <c r="B105" s="332"/>
      <c r="C105" s="332"/>
      <c r="D105" s="332"/>
      <c r="E105" s="332"/>
      <c r="F105" s="332"/>
      <c r="G105" s="333"/>
      <c r="H105" s="334" t="s">
        <v>155</v>
      </c>
      <c r="I105" s="335"/>
      <c r="J105" s="335"/>
      <c r="K105" s="335"/>
      <c r="L105" s="335"/>
      <c r="M105" s="336"/>
      <c r="N105" s="126">
        <v>612</v>
      </c>
      <c r="O105" s="150">
        <v>792</v>
      </c>
      <c r="P105" s="310">
        <v>26</v>
      </c>
      <c r="Q105" s="305">
        <v>442</v>
      </c>
      <c r="R105" s="236">
        <v>20</v>
      </c>
      <c r="S105" s="152">
        <v>700</v>
      </c>
      <c r="T105" s="236"/>
      <c r="U105" s="127">
        <v>396</v>
      </c>
      <c r="V105" s="236">
        <v>13</v>
      </c>
      <c r="W105" s="157">
        <v>456</v>
      </c>
      <c r="X105" s="242">
        <v>12</v>
      </c>
      <c r="Y105" s="177">
        <v>420</v>
      </c>
      <c r="Z105" s="242">
        <v>10</v>
      </c>
      <c r="AA105" s="178">
        <v>350</v>
      </c>
    </row>
    <row r="106" spans="1:27" ht="15.75">
      <c r="A106" s="319" t="s">
        <v>156</v>
      </c>
      <c r="B106" s="320"/>
      <c r="C106" s="320"/>
      <c r="D106" s="320"/>
      <c r="E106" s="320"/>
      <c r="F106" s="320"/>
      <c r="G106" s="321"/>
      <c r="H106" s="325" t="s">
        <v>157</v>
      </c>
      <c r="I106" s="326"/>
      <c r="J106" s="326"/>
      <c r="K106" s="326"/>
      <c r="L106" s="326"/>
      <c r="M106" s="327"/>
      <c r="N106" s="128">
        <v>0</v>
      </c>
      <c r="O106" s="151">
        <v>0</v>
      </c>
      <c r="P106" s="310"/>
      <c r="Q106" s="306">
        <f aca="true" t="shared" si="21" ref="Q106:AA106">Q82+Q93+Q87+Q98</f>
        <v>108</v>
      </c>
      <c r="R106" s="130"/>
      <c r="S106" s="130">
        <f t="shared" si="21"/>
        <v>0</v>
      </c>
      <c r="T106" s="130"/>
      <c r="U106" s="130">
        <f t="shared" si="21"/>
        <v>180</v>
      </c>
      <c r="V106" s="130"/>
      <c r="W106" s="130">
        <f t="shared" si="21"/>
        <v>216</v>
      </c>
      <c r="X106" s="130"/>
      <c r="Y106" s="130">
        <f t="shared" si="21"/>
        <v>144</v>
      </c>
      <c r="Z106" s="130"/>
      <c r="AA106" s="130">
        <f t="shared" si="21"/>
        <v>0</v>
      </c>
    </row>
    <row r="107" spans="1:27" ht="15.75">
      <c r="A107" s="319" t="s">
        <v>158</v>
      </c>
      <c r="B107" s="320"/>
      <c r="C107" s="320"/>
      <c r="D107" s="320"/>
      <c r="E107" s="320"/>
      <c r="F107" s="320"/>
      <c r="G107" s="321"/>
      <c r="H107" s="322" t="s">
        <v>159</v>
      </c>
      <c r="I107" s="323"/>
      <c r="J107" s="323"/>
      <c r="K107" s="323"/>
      <c r="L107" s="323"/>
      <c r="M107" s="324"/>
      <c r="N107" s="128">
        <v>0</v>
      </c>
      <c r="O107" s="151">
        <v>0</v>
      </c>
      <c r="P107" s="310"/>
      <c r="Q107" s="306">
        <f>Q83+Q88+Q94</f>
        <v>0</v>
      </c>
      <c r="R107" s="130"/>
      <c r="S107" s="130">
        <f aca="true" t="shared" si="22" ref="S107:AA107">S83+S88+S94</f>
        <v>108</v>
      </c>
      <c r="T107" s="130"/>
      <c r="U107" s="130">
        <f t="shared" si="22"/>
        <v>0</v>
      </c>
      <c r="V107" s="130"/>
      <c r="W107" s="130">
        <f t="shared" si="22"/>
        <v>180</v>
      </c>
      <c r="X107" s="130"/>
      <c r="Y107" s="130">
        <f t="shared" si="22"/>
        <v>0</v>
      </c>
      <c r="Z107" s="130"/>
      <c r="AA107" s="130">
        <f t="shared" si="22"/>
        <v>108</v>
      </c>
    </row>
    <row r="108" spans="1:27" ht="15.75">
      <c r="A108" s="319" t="s">
        <v>170</v>
      </c>
      <c r="B108" s="320"/>
      <c r="C108" s="320"/>
      <c r="D108" s="320"/>
      <c r="E108" s="320"/>
      <c r="F108" s="320"/>
      <c r="G108" s="321"/>
      <c r="H108" s="322" t="s">
        <v>252</v>
      </c>
      <c r="I108" s="323"/>
      <c r="J108" s="323"/>
      <c r="K108" s="323"/>
      <c r="L108" s="323"/>
      <c r="M108" s="324"/>
      <c r="N108" s="128"/>
      <c r="O108" s="151"/>
      <c r="P108" s="310"/>
      <c r="Q108" s="307"/>
      <c r="R108" s="229"/>
      <c r="S108" s="129"/>
      <c r="T108" s="229"/>
      <c r="U108" s="128"/>
      <c r="V108" s="229"/>
      <c r="W108" s="151"/>
      <c r="X108" s="229"/>
      <c r="Y108" s="128"/>
      <c r="Z108" s="229"/>
      <c r="AA108" s="129">
        <v>144</v>
      </c>
    </row>
    <row r="109" spans="1:27" ht="15.75">
      <c r="A109" s="319"/>
      <c r="B109" s="320"/>
      <c r="C109" s="320"/>
      <c r="D109" s="320"/>
      <c r="E109" s="320"/>
      <c r="F109" s="320"/>
      <c r="G109" s="321"/>
      <c r="H109" s="325" t="s">
        <v>160</v>
      </c>
      <c r="I109" s="326"/>
      <c r="J109" s="326"/>
      <c r="K109" s="326"/>
      <c r="L109" s="326"/>
      <c r="M109" s="327"/>
      <c r="N109" s="128">
        <v>0</v>
      </c>
      <c r="O109" s="151">
        <v>3</v>
      </c>
      <c r="P109" s="310"/>
      <c r="Q109" s="307">
        <v>2</v>
      </c>
      <c r="R109" s="229"/>
      <c r="S109" s="129">
        <v>3</v>
      </c>
      <c r="T109" s="229"/>
      <c r="U109" s="128">
        <v>2</v>
      </c>
      <c r="V109" s="229"/>
      <c r="W109" s="151">
        <v>3</v>
      </c>
      <c r="X109" s="229"/>
      <c r="Y109" s="128">
        <v>2</v>
      </c>
      <c r="Z109" s="229"/>
      <c r="AA109" s="129">
        <v>3</v>
      </c>
    </row>
    <row r="110" spans="1:27" ht="42" customHeight="1" thickBot="1">
      <c r="A110" s="328" t="s">
        <v>171</v>
      </c>
      <c r="B110" s="329"/>
      <c r="C110" s="329"/>
      <c r="D110" s="329"/>
      <c r="E110" s="329"/>
      <c r="F110" s="329"/>
      <c r="G110" s="330"/>
      <c r="H110" s="325" t="s">
        <v>161</v>
      </c>
      <c r="I110" s="326"/>
      <c r="J110" s="326"/>
      <c r="K110" s="326"/>
      <c r="L110" s="326"/>
      <c r="M110" s="327"/>
      <c r="N110" s="128">
        <v>0</v>
      </c>
      <c r="O110" s="151">
        <v>10</v>
      </c>
      <c r="P110" s="310"/>
      <c r="Q110" s="308">
        <v>2</v>
      </c>
      <c r="R110" s="237"/>
      <c r="S110" s="154">
        <v>8</v>
      </c>
      <c r="T110" s="237"/>
      <c r="U110" s="153">
        <v>2</v>
      </c>
      <c r="V110" s="237"/>
      <c r="W110" s="158">
        <v>6</v>
      </c>
      <c r="X110" s="237"/>
      <c r="Y110" s="153">
        <v>5</v>
      </c>
      <c r="Z110" s="237"/>
      <c r="AA110" s="154">
        <v>5</v>
      </c>
    </row>
  </sheetData>
  <sheetProtection/>
  <mergeCells count="94">
    <mergeCell ref="A6:R6"/>
    <mergeCell ref="A7:R7"/>
    <mergeCell ref="A8:R8"/>
    <mergeCell ref="L10:R10"/>
    <mergeCell ref="L14:R14"/>
    <mergeCell ref="A17:A18"/>
    <mergeCell ref="B17:B18"/>
    <mergeCell ref="C17:D18"/>
    <mergeCell ref="E17:K17"/>
    <mergeCell ref="L17:M18"/>
    <mergeCell ref="N17:O18"/>
    <mergeCell ref="P17:P18"/>
    <mergeCell ref="Q17:R18"/>
    <mergeCell ref="E18:F18"/>
    <mergeCell ref="G18:K18"/>
    <mergeCell ref="C19:D19"/>
    <mergeCell ref="E19:F19"/>
    <mergeCell ref="G19:K19"/>
    <mergeCell ref="L19:M19"/>
    <mergeCell ref="N19:O19"/>
    <mergeCell ref="Q19:R19"/>
    <mergeCell ref="C20:D20"/>
    <mergeCell ref="E20:F20"/>
    <mergeCell ref="G20:K20"/>
    <mergeCell ref="L20:M20"/>
    <mergeCell ref="N20:O20"/>
    <mergeCell ref="Q20:R20"/>
    <mergeCell ref="C21:D21"/>
    <mergeCell ref="E21:F21"/>
    <mergeCell ref="G21:K21"/>
    <mergeCell ref="L21:M21"/>
    <mergeCell ref="N21:O21"/>
    <mergeCell ref="Q21:R21"/>
    <mergeCell ref="C22:D22"/>
    <mergeCell ref="E22:F22"/>
    <mergeCell ref="G22:K22"/>
    <mergeCell ref="L22:M22"/>
    <mergeCell ref="N22:O22"/>
    <mergeCell ref="Q22:R22"/>
    <mergeCell ref="C23:D23"/>
    <mergeCell ref="E23:F23"/>
    <mergeCell ref="G23:K23"/>
    <mergeCell ref="L23:M23"/>
    <mergeCell ref="N23:O23"/>
    <mergeCell ref="Q23:R23"/>
    <mergeCell ref="A25:AA25"/>
    <mergeCell ref="A26:A31"/>
    <mergeCell ref="B26:B31"/>
    <mergeCell ref="C26:D30"/>
    <mergeCell ref="E26:E31"/>
    <mergeCell ref="F26:M26"/>
    <mergeCell ref="N26:AA26"/>
    <mergeCell ref="F27:F31"/>
    <mergeCell ref="G27:M27"/>
    <mergeCell ref="N27:O27"/>
    <mergeCell ref="P27:S27"/>
    <mergeCell ref="T27:W27"/>
    <mergeCell ref="X27:AA27"/>
    <mergeCell ref="G28:J28"/>
    <mergeCell ref="K28:K31"/>
    <mergeCell ref="L28:L31"/>
    <mergeCell ref="M28:M31"/>
    <mergeCell ref="N28:N31"/>
    <mergeCell ref="O28:O31"/>
    <mergeCell ref="P28:Q31"/>
    <mergeCell ref="R28:S31"/>
    <mergeCell ref="T28:U31"/>
    <mergeCell ref="V28:W31"/>
    <mergeCell ref="X28:Y31"/>
    <mergeCell ref="Z28:AA31"/>
    <mergeCell ref="G29:G31"/>
    <mergeCell ref="H29:J29"/>
    <mergeCell ref="H30:H31"/>
    <mergeCell ref="I30:I31"/>
    <mergeCell ref="J30:J31"/>
    <mergeCell ref="H107:M107"/>
    <mergeCell ref="C42:C43"/>
    <mergeCell ref="J79:J81"/>
    <mergeCell ref="D80:D81"/>
    <mergeCell ref="M80:M81"/>
    <mergeCell ref="J90:J92"/>
    <mergeCell ref="D91:D92"/>
    <mergeCell ref="L91:L92"/>
    <mergeCell ref="M91:M92"/>
    <mergeCell ref="A108:G109"/>
    <mergeCell ref="H108:M108"/>
    <mergeCell ref="H109:M109"/>
    <mergeCell ref="A110:G110"/>
    <mergeCell ref="H110:M110"/>
    <mergeCell ref="A105:G105"/>
    <mergeCell ref="H105:M105"/>
    <mergeCell ref="A106:G106"/>
    <mergeCell ref="H106:M106"/>
    <mergeCell ref="A107:G107"/>
  </mergeCells>
  <conditionalFormatting sqref="A99:A104 A33:A97">
    <cfRule type="expression" priority="20" dxfId="5" stopIfTrue="1">
      <formula>#REF!=1</formula>
    </cfRule>
  </conditionalFormatting>
  <conditionalFormatting sqref="AA95 N90:Z92 M90 M93:Z97 AA78 U85:Z88 M82:M85 N85:T85 N78:Z83 M78:M79 N84:AA84 K90:L97 K89:AA89 K64:AA64 E99:Z99 B99:C99 B100:Z101 D95:E95 E96:E97 D89:E91 C84:E84 B85:L85 D77:E80 E73:E76 E81:E83 E92:E94 D67:E68 D71:E72 E65:E66 E69:E70 G65:Z76 E86:T88 F89:J97 AA104 AA54:AA58 AA51 K61:Z63 D64:E64 E61:E63 D51:E51 D60:AA60 D53:H53 E52 E54:Z59 F61:J64 C51:C81 AA47 D47:E49 B51:B84 E50 AA33:AA34 D33:E35 M33:M35 M37 N33:Z37 F33:L37 F45:H52 K45:Z52 F38:Z38 I45:J53 B33:C50 B86:C97 F65:F84 G77:J84 K78:L84 E36:E38 E39:Z44 E45:E46 K53:AA53 B103:Z104 B102:AA102 K77:AA77">
    <cfRule type="expression" priority="18" dxfId="38" stopIfTrue="1">
      <formula>#REF!&gt;0</formula>
    </cfRule>
    <cfRule type="expression" priority="19" dxfId="39" stopIfTrue="1">
      <formula>#REF!&gt;0</formula>
    </cfRule>
  </conditionalFormatting>
  <conditionalFormatting sqref="O106:P107">
    <cfRule type="expression" priority="17" dxfId="0" stopIfTrue="1">
      <formula>OR(O106*27&gt;Экз1Весна*54,O106+$N$130&gt;10)</formula>
    </cfRule>
  </conditionalFormatting>
  <conditionalFormatting sqref="S106:T107">
    <cfRule type="expression" priority="16" dxfId="0" stopIfTrue="1">
      <formula>OR(S106*27&gt;Экз2Весна*54,S106+$Q$130&gt;10)</formula>
    </cfRule>
  </conditionalFormatting>
  <conditionalFormatting sqref="W106:X106">
    <cfRule type="expression" priority="15" dxfId="0" stopIfTrue="1">
      <formula>OR(W106*27&gt;Экз3Весна*54,W106+$U$130&gt;10)</formula>
    </cfRule>
  </conditionalFormatting>
  <conditionalFormatting sqref="Y106:Z107">
    <cfRule type="expression" priority="14" dxfId="0" stopIfTrue="1">
      <formula>OR(Y106*27&gt;Экз4Осень*54,Y106+#REF!&gt;10)</formula>
    </cfRule>
  </conditionalFormatting>
  <conditionalFormatting sqref="S106:T107">
    <cfRule type="expression" priority="13" dxfId="0" stopIfTrue="1">
      <formula>OR(S106*27&gt;Экз1Весна*54,S106+$N$111&gt;10)</formula>
    </cfRule>
  </conditionalFormatting>
  <conditionalFormatting sqref="W106:X106">
    <cfRule type="expression" priority="12" dxfId="0" stopIfTrue="1">
      <formula>OR(W106*27&gt;Экз2Весна*54,W106+$Q$111&gt;10)</formula>
    </cfRule>
  </conditionalFormatting>
  <conditionalFormatting sqref="AA108 Q106:AA107">
    <cfRule type="expression" priority="11" dxfId="0" stopIfTrue="1">
      <formula>OR(Q106*27&gt;Экз1Осень*54,Q106+$O$111&gt;10)</formula>
    </cfRule>
  </conditionalFormatting>
  <conditionalFormatting sqref="U106:V107">
    <cfRule type="expression" priority="10" dxfId="0" stopIfTrue="1">
      <formula>OR(U106*27&gt;Экз2Осень*54,U106+$S$111&gt;10)</formula>
    </cfRule>
  </conditionalFormatting>
  <conditionalFormatting sqref="Y106:Z107">
    <cfRule type="expression" priority="9" dxfId="0" stopIfTrue="1">
      <formula>OR(Y106*27&gt;Экз3Осень*54,Y106+#REF!&gt;10)</formula>
    </cfRule>
  </conditionalFormatting>
  <conditionalFormatting sqref="A95:A98">
    <cfRule type="expression" priority="8" dxfId="5" stopIfTrue="1">
      <formula>#REF!=1</formula>
    </cfRule>
  </conditionalFormatting>
  <conditionalFormatting sqref="G96:Z98 D95:E95 B95:C98 E96:E98 F95:F98 G95:AA95">
    <cfRule type="expression" priority="6" dxfId="38" stopIfTrue="1">
      <formula>#REF!&gt;0</formula>
    </cfRule>
    <cfRule type="expression" priority="7" dxfId="39" stopIfTrue="1">
      <formula>#REF!&gt;0</formula>
    </cfRule>
  </conditionalFormatting>
  <conditionalFormatting sqref="AA108 Q106:AA107">
    <cfRule type="expression" priority="5" dxfId="0" stopIfTrue="1">
      <formula>OR(Q106*27&gt;Экз2Осень*54,Q106+$S$130&gt;10)</formula>
    </cfRule>
  </conditionalFormatting>
  <conditionalFormatting sqref="U106:V107">
    <cfRule type="expression" priority="4" dxfId="0" stopIfTrue="1">
      <formula>OR(U106*27&gt;Экз3Осень*54,U106+$W$130&gt;10)</formula>
    </cfRule>
  </conditionalFormatting>
  <conditionalFormatting sqref="N106:N107">
    <cfRule type="expression" priority="3" dxfId="0" stopIfTrue="1">
      <formula>OR(N106*27&gt;Экз1Осень*54,N106+$O$130&gt;10)</formula>
    </cfRule>
  </conditionalFormatting>
  <conditionalFormatting sqref="D75">
    <cfRule type="expression" priority="1" dxfId="38" stopIfTrue="1">
      <formula>#REF!&gt;0</formula>
    </cfRule>
    <cfRule type="expression" priority="2" dxfId="39" stopIfTrue="1">
      <formula>#REF!&gt;0</formula>
    </cfRule>
  </conditionalFormatting>
  <printOptions/>
  <pageMargins left="0.7874015748031497" right="0.8267716535433072" top="0.5905511811023623" bottom="0.7874015748031497" header="0" footer="0"/>
  <pageSetup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0"/>
  <sheetViews>
    <sheetView tabSelected="1" zoomScaleSheetLayoutView="100" zoomScalePageLayoutView="0" workbookViewId="0" topLeftCell="C1">
      <selection activeCell="E12" sqref="E12"/>
    </sheetView>
  </sheetViews>
  <sheetFormatPr defaultColWidth="9.140625" defaultRowHeight="15"/>
  <cols>
    <col min="1" max="1" width="14.00390625" style="0" customWidth="1"/>
    <col min="2" max="2" width="59.57421875" style="0" customWidth="1"/>
    <col min="3" max="3" width="19.140625" style="0" customWidth="1"/>
    <col min="4" max="4" width="16.7109375" style="0" customWidth="1"/>
    <col min="5" max="5" width="11.28125" style="0" customWidth="1"/>
    <col min="11" max="11" width="11.7109375" style="0" customWidth="1"/>
    <col min="14" max="15" width="11.28125" style="0" customWidth="1"/>
    <col min="16" max="16" width="14.00390625" style="0" customWidth="1"/>
    <col min="17" max="17" width="15.00390625" style="0" customWidth="1"/>
    <col min="18" max="18" width="11.140625" style="0" customWidth="1"/>
    <col min="19" max="19" width="10.8515625" style="0" customWidth="1"/>
    <col min="20" max="20" width="12.28125" style="0" customWidth="1"/>
    <col min="21" max="21" width="11.421875" style="0" customWidth="1"/>
  </cols>
  <sheetData>
    <row r="1" spans="1:16" ht="1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5">
      <c r="A2" s="270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8" ht="1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</row>
    <row r="7" spans="1:18" ht="15" customHeight="1">
      <c r="A7" s="424" t="s">
        <v>224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</row>
    <row r="8" spans="1:18" ht="34.5" customHeight="1">
      <c r="A8" s="425" t="s">
        <v>264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</row>
    <row r="9" spans="1:18" ht="15">
      <c r="A9" s="425" t="s">
        <v>239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</row>
    <row r="10" spans="1:16" ht="33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426" t="s">
        <v>240</v>
      </c>
      <c r="M10" s="426"/>
      <c r="N10" s="426"/>
      <c r="O10" s="426"/>
      <c r="P10" s="426"/>
    </row>
    <row r="11" spans="1:16" ht="1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 t="s">
        <v>225</v>
      </c>
      <c r="M11" s="269"/>
      <c r="N11" s="269"/>
      <c r="O11" s="269"/>
      <c r="P11" s="269"/>
    </row>
    <row r="12" spans="1:16" ht="15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 t="s">
        <v>226</v>
      </c>
      <c r="M12" s="269"/>
      <c r="N12" s="269"/>
      <c r="O12" s="269"/>
      <c r="P12" s="269"/>
    </row>
    <row r="13" spans="1:16" ht="1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 t="s">
        <v>227</v>
      </c>
      <c r="M13" s="269"/>
      <c r="N13" s="269"/>
      <c r="O13" s="269"/>
      <c r="P13" s="269"/>
    </row>
    <row r="14" spans="1:16" ht="33.7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426" t="s">
        <v>228</v>
      </c>
      <c r="M14" s="426"/>
      <c r="N14" s="426"/>
      <c r="O14" s="426"/>
      <c r="P14" s="426"/>
    </row>
    <row r="15" spans="1:16" ht="15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71" t="s">
        <v>229</v>
      </c>
      <c r="M15" s="269"/>
      <c r="N15" s="269"/>
      <c r="O15" s="269"/>
      <c r="P15" s="269"/>
    </row>
    <row r="16" spans="1:16" ht="15">
      <c r="A16" s="272" t="s">
        <v>0</v>
      </c>
      <c r="B16" s="298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</row>
    <row r="17" spans="1:17" s="295" customFormat="1" ht="48" customHeight="1">
      <c r="A17" s="427" t="s">
        <v>230</v>
      </c>
      <c r="B17" s="429" t="s">
        <v>231</v>
      </c>
      <c r="C17" s="413" t="s">
        <v>232</v>
      </c>
      <c r="D17" s="414"/>
      <c r="E17" s="419" t="s">
        <v>233</v>
      </c>
      <c r="F17" s="431"/>
      <c r="G17" s="431"/>
      <c r="H17" s="431"/>
      <c r="I17" s="431"/>
      <c r="J17" s="431"/>
      <c r="K17" s="420"/>
      <c r="L17" s="413" t="s">
        <v>21</v>
      </c>
      <c r="M17" s="414"/>
      <c r="N17" s="413" t="s">
        <v>154</v>
      </c>
      <c r="O17" s="414"/>
      <c r="P17" s="432" t="s">
        <v>3</v>
      </c>
      <c r="Q17" s="432" t="s">
        <v>234</v>
      </c>
    </row>
    <row r="18" spans="1:17" s="295" customFormat="1" ht="48" customHeight="1">
      <c r="A18" s="428"/>
      <c r="B18" s="430"/>
      <c r="C18" s="415"/>
      <c r="D18" s="416"/>
      <c r="E18" s="419" t="s">
        <v>235</v>
      </c>
      <c r="F18" s="420"/>
      <c r="G18" s="421" t="s">
        <v>4</v>
      </c>
      <c r="H18" s="422"/>
      <c r="I18" s="422"/>
      <c r="J18" s="422"/>
      <c r="K18" s="423"/>
      <c r="L18" s="415"/>
      <c r="M18" s="416"/>
      <c r="N18" s="415"/>
      <c r="O18" s="416"/>
      <c r="P18" s="432"/>
      <c r="Q18" s="432"/>
    </row>
    <row r="19" spans="1:17" ht="15">
      <c r="A19" s="273" t="s">
        <v>5</v>
      </c>
      <c r="B19" s="274">
        <v>39</v>
      </c>
      <c r="C19" s="410">
        <v>0</v>
      </c>
      <c r="D19" s="411"/>
      <c r="E19" s="410">
        <v>0</v>
      </c>
      <c r="F19" s="411"/>
      <c r="G19" s="410">
        <v>0</v>
      </c>
      <c r="H19" s="412"/>
      <c r="I19" s="412"/>
      <c r="J19" s="412"/>
      <c r="K19" s="411"/>
      <c r="L19" s="410">
        <v>2</v>
      </c>
      <c r="M19" s="411"/>
      <c r="N19" s="410">
        <v>0</v>
      </c>
      <c r="O19" s="411"/>
      <c r="P19" s="274">
        <v>11</v>
      </c>
      <c r="Q19" s="296">
        <f>P19+N19+L19+G19+E19+C19+B19</f>
        <v>52</v>
      </c>
    </row>
    <row r="20" spans="1:17" ht="15">
      <c r="A20" s="273" t="s">
        <v>236</v>
      </c>
      <c r="B20" s="274">
        <v>33</v>
      </c>
      <c r="C20" s="410">
        <v>3</v>
      </c>
      <c r="D20" s="411"/>
      <c r="E20" s="410">
        <v>3</v>
      </c>
      <c r="F20" s="411"/>
      <c r="G20" s="410">
        <v>0</v>
      </c>
      <c r="H20" s="412"/>
      <c r="I20" s="412"/>
      <c r="J20" s="412"/>
      <c r="K20" s="411"/>
      <c r="L20" s="410">
        <v>2</v>
      </c>
      <c r="M20" s="411"/>
      <c r="N20" s="410">
        <v>0</v>
      </c>
      <c r="O20" s="411"/>
      <c r="P20" s="274">
        <v>11</v>
      </c>
      <c r="Q20" s="296">
        <f>P20+N20+L20+G20+E20+C20+B20</f>
        <v>52</v>
      </c>
    </row>
    <row r="21" spans="1:17" ht="15">
      <c r="A21" s="299" t="s">
        <v>237</v>
      </c>
      <c r="B21" s="274">
        <v>24</v>
      </c>
      <c r="C21" s="410">
        <v>11</v>
      </c>
      <c r="D21" s="411"/>
      <c r="E21" s="410">
        <v>5</v>
      </c>
      <c r="F21" s="411"/>
      <c r="G21" s="410">
        <v>0</v>
      </c>
      <c r="H21" s="412"/>
      <c r="I21" s="412"/>
      <c r="J21" s="412"/>
      <c r="K21" s="411"/>
      <c r="L21" s="410">
        <v>2</v>
      </c>
      <c r="M21" s="411"/>
      <c r="N21" s="410">
        <v>0</v>
      </c>
      <c r="O21" s="411"/>
      <c r="P21" s="274">
        <v>10</v>
      </c>
      <c r="Q21" s="296">
        <f>P21+N21+L21+G21+E21+C21+B21</f>
        <v>52</v>
      </c>
    </row>
    <row r="22" spans="1:17" ht="15">
      <c r="A22" s="300" t="s">
        <v>238</v>
      </c>
      <c r="B22" s="274">
        <v>22</v>
      </c>
      <c r="C22" s="410">
        <v>4</v>
      </c>
      <c r="D22" s="411"/>
      <c r="E22" s="410">
        <v>3</v>
      </c>
      <c r="F22" s="411"/>
      <c r="G22" s="410">
        <v>4</v>
      </c>
      <c r="H22" s="412"/>
      <c r="I22" s="412"/>
      <c r="J22" s="412"/>
      <c r="K22" s="411"/>
      <c r="L22" s="410">
        <v>2</v>
      </c>
      <c r="M22" s="411"/>
      <c r="N22" s="410">
        <v>6</v>
      </c>
      <c r="O22" s="411"/>
      <c r="P22" s="274">
        <v>2</v>
      </c>
      <c r="Q22" s="296">
        <f>P22+N22+L22+G22+E22+C22+B22</f>
        <v>43</v>
      </c>
    </row>
    <row r="23" spans="1:26" s="272" customFormat="1" ht="15">
      <c r="A23" s="301" t="s">
        <v>6</v>
      </c>
      <c r="B23" s="281">
        <f>SUM(B19:B22)</f>
        <v>118</v>
      </c>
      <c r="C23" s="407">
        <f>SUM(C19:C22)</f>
        <v>18</v>
      </c>
      <c r="D23" s="408"/>
      <c r="E23" s="407">
        <f>SUM(E19:E22)</f>
        <v>11</v>
      </c>
      <c r="F23" s="408"/>
      <c r="G23" s="407">
        <f>SUM(G19:G22)</f>
        <v>4</v>
      </c>
      <c r="H23" s="409"/>
      <c r="I23" s="409"/>
      <c r="J23" s="409"/>
      <c r="K23" s="408"/>
      <c r="L23" s="407">
        <f>SUM(L19:L22)</f>
        <v>8</v>
      </c>
      <c r="M23" s="408"/>
      <c r="N23" s="407">
        <f>SUM(N19:N22)</f>
        <v>6</v>
      </c>
      <c r="O23" s="408"/>
      <c r="P23" s="281">
        <f>SUM(P19:P22)</f>
        <v>34</v>
      </c>
      <c r="Q23" s="297">
        <f>P23+N23+L23+G23+E23+C23+B23</f>
        <v>199</v>
      </c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s="272" customFormat="1" ht="22.5" customHeight="1">
      <c r="A24" s="302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2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1" ht="21" thickBot="1">
      <c r="A25" s="388" t="s">
        <v>222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</row>
    <row r="26" spans="1:21" ht="16.5" thickBot="1">
      <c r="A26" s="389" t="s">
        <v>7</v>
      </c>
      <c r="B26" s="392" t="s">
        <v>8</v>
      </c>
      <c r="C26" s="392" t="s">
        <v>9</v>
      </c>
      <c r="D26" s="392"/>
      <c r="E26" s="394" t="s">
        <v>10</v>
      </c>
      <c r="F26" s="397" t="s">
        <v>11</v>
      </c>
      <c r="G26" s="397"/>
      <c r="H26" s="397"/>
      <c r="I26" s="397"/>
      <c r="J26" s="397"/>
      <c r="K26" s="397"/>
      <c r="L26" s="397"/>
      <c r="M26" s="398"/>
      <c r="N26" s="399" t="s">
        <v>12</v>
      </c>
      <c r="O26" s="400"/>
      <c r="P26" s="400"/>
      <c r="Q26" s="400"/>
      <c r="R26" s="400"/>
      <c r="S26" s="400"/>
      <c r="T26" s="400"/>
      <c r="U26" s="402"/>
    </row>
    <row r="27" spans="1:21" ht="15.75">
      <c r="A27" s="390"/>
      <c r="B27" s="341"/>
      <c r="C27" s="341"/>
      <c r="D27" s="341"/>
      <c r="E27" s="395"/>
      <c r="F27" s="403" t="s">
        <v>163</v>
      </c>
      <c r="G27" s="376" t="s">
        <v>13</v>
      </c>
      <c r="H27" s="376"/>
      <c r="I27" s="376"/>
      <c r="J27" s="376"/>
      <c r="K27" s="376"/>
      <c r="L27" s="376"/>
      <c r="M27" s="374"/>
      <c r="N27" s="405" t="s">
        <v>14</v>
      </c>
      <c r="O27" s="406"/>
      <c r="P27" s="405" t="s">
        <v>15</v>
      </c>
      <c r="Q27" s="406"/>
      <c r="R27" s="441" t="s">
        <v>250</v>
      </c>
      <c r="S27" s="442"/>
      <c r="T27" s="441" t="s">
        <v>251</v>
      </c>
      <c r="U27" s="442"/>
    </row>
    <row r="28" spans="1:21" ht="15.75" customHeight="1">
      <c r="A28" s="390"/>
      <c r="B28" s="341"/>
      <c r="C28" s="341"/>
      <c r="D28" s="341"/>
      <c r="E28" s="395"/>
      <c r="F28" s="403"/>
      <c r="G28" s="376" t="s">
        <v>18</v>
      </c>
      <c r="H28" s="376"/>
      <c r="I28" s="376"/>
      <c r="J28" s="376"/>
      <c r="K28" s="443" t="s">
        <v>19</v>
      </c>
      <c r="L28" s="367" t="s">
        <v>20</v>
      </c>
      <c r="M28" s="378" t="s">
        <v>21</v>
      </c>
      <c r="N28" s="381" t="s">
        <v>22</v>
      </c>
      <c r="O28" s="384" t="s">
        <v>23</v>
      </c>
      <c r="P28" s="436" t="s">
        <v>246</v>
      </c>
      <c r="Q28" s="433" t="s">
        <v>247</v>
      </c>
      <c r="R28" s="436" t="s">
        <v>248</v>
      </c>
      <c r="S28" s="433" t="s">
        <v>249</v>
      </c>
      <c r="T28" s="436" t="s">
        <v>167</v>
      </c>
      <c r="U28" s="436" t="s">
        <v>168</v>
      </c>
    </row>
    <row r="29" spans="1:21" ht="51" customHeight="1">
      <c r="A29" s="390"/>
      <c r="B29" s="341"/>
      <c r="C29" s="341"/>
      <c r="D29" s="341"/>
      <c r="E29" s="395"/>
      <c r="F29" s="403"/>
      <c r="G29" s="403" t="s">
        <v>28</v>
      </c>
      <c r="H29" s="439" t="s">
        <v>29</v>
      </c>
      <c r="I29" s="439"/>
      <c r="J29" s="439"/>
      <c r="K29" s="444"/>
      <c r="L29" s="377"/>
      <c r="M29" s="379"/>
      <c r="N29" s="382"/>
      <c r="O29" s="385"/>
      <c r="P29" s="437"/>
      <c r="Q29" s="434"/>
      <c r="R29" s="437"/>
      <c r="S29" s="434"/>
      <c r="T29" s="437"/>
      <c r="U29" s="437"/>
    </row>
    <row r="30" spans="1:21" ht="15" customHeight="1">
      <c r="A30" s="390"/>
      <c r="B30" s="341"/>
      <c r="C30" s="341"/>
      <c r="D30" s="341"/>
      <c r="E30" s="395"/>
      <c r="F30" s="403"/>
      <c r="G30" s="403"/>
      <c r="H30" s="403" t="s">
        <v>30</v>
      </c>
      <c r="I30" s="440" t="s">
        <v>31</v>
      </c>
      <c r="J30" s="440" t="s">
        <v>32</v>
      </c>
      <c r="K30" s="444"/>
      <c r="L30" s="377"/>
      <c r="M30" s="379"/>
      <c r="N30" s="382"/>
      <c r="O30" s="385"/>
      <c r="P30" s="437"/>
      <c r="Q30" s="434"/>
      <c r="R30" s="437"/>
      <c r="S30" s="434"/>
      <c r="T30" s="437"/>
      <c r="U30" s="437"/>
    </row>
    <row r="31" spans="1:21" ht="74.25" customHeight="1" thickBot="1">
      <c r="A31" s="391"/>
      <c r="B31" s="393"/>
      <c r="C31" s="2" t="s">
        <v>33</v>
      </c>
      <c r="D31" s="2" t="s">
        <v>34</v>
      </c>
      <c r="E31" s="396"/>
      <c r="F31" s="404"/>
      <c r="G31" s="403"/>
      <c r="H31" s="403"/>
      <c r="I31" s="440"/>
      <c r="J31" s="440"/>
      <c r="K31" s="445"/>
      <c r="L31" s="368"/>
      <c r="M31" s="380"/>
      <c r="N31" s="383"/>
      <c r="O31" s="386"/>
      <c r="P31" s="438"/>
      <c r="Q31" s="435"/>
      <c r="R31" s="438"/>
      <c r="S31" s="435"/>
      <c r="T31" s="438"/>
      <c r="U31" s="438"/>
    </row>
    <row r="32" spans="1:21" ht="15.75" thickBot="1">
      <c r="A32" s="3">
        <v>1</v>
      </c>
      <c r="B32" s="4" t="s">
        <v>35</v>
      </c>
      <c r="C32" s="4" t="s">
        <v>172</v>
      </c>
      <c r="D32" s="5">
        <v>4</v>
      </c>
      <c r="E32" s="5">
        <v>5</v>
      </c>
      <c r="F32" s="4" t="s">
        <v>36</v>
      </c>
      <c r="G32" s="311">
        <v>7</v>
      </c>
      <c r="H32" s="312" t="s">
        <v>173</v>
      </c>
      <c r="I32" s="311">
        <v>9</v>
      </c>
      <c r="J32" s="311">
        <v>10</v>
      </c>
      <c r="K32" s="5">
        <v>11</v>
      </c>
      <c r="L32" s="4" t="s">
        <v>174</v>
      </c>
      <c r="M32" s="180">
        <v>13</v>
      </c>
      <c r="N32" s="7" t="s">
        <v>175</v>
      </c>
      <c r="O32" s="6">
        <v>15</v>
      </c>
      <c r="P32" s="7" t="s">
        <v>176</v>
      </c>
      <c r="Q32" s="6">
        <v>17</v>
      </c>
      <c r="R32" s="7" t="s">
        <v>37</v>
      </c>
      <c r="S32" s="6">
        <v>19</v>
      </c>
      <c r="T32" s="7" t="s">
        <v>177</v>
      </c>
      <c r="U32" s="8" t="s">
        <v>178</v>
      </c>
    </row>
    <row r="33" spans="1:21" ht="32.25" customHeight="1" thickBot="1">
      <c r="A33" s="9" t="s">
        <v>38</v>
      </c>
      <c r="B33" s="10" t="s">
        <v>39</v>
      </c>
      <c r="C33" s="10" t="s">
        <v>40</v>
      </c>
      <c r="D33" s="11" t="s">
        <v>41</v>
      </c>
      <c r="E33" s="12">
        <f aca="true" t="shared" si="0" ref="E33:U33">SUM(E34,E47,E51)</f>
        <v>1404</v>
      </c>
      <c r="F33" s="12">
        <f t="shared" si="0"/>
        <v>0</v>
      </c>
      <c r="G33" s="12">
        <f t="shared" si="0"/>
        <v>1404</v>
      </c>
      <c r="H33" s="12">
        <f t="shared" si="0"/>
        <v>908</v>
      </c>
      <c r="I33" s="12">
        <f t="shared" si="0"/>
        <v>496</v>
      </c>
      <c r="J33" s="13">
        <f t="shared" si="0"/>
        <v>0</v>
      </c>
      <c r="K33" s="139">
        <f t="shared" si="0"/>
        <v>0</v>
      </c>
      <c r="L33" s="12">
        <f t="shared" si="0"/>
        <v>54</v>
      </c>
      <c r="M33" s="139">
        <f t="shared" si="0"/>
        <v>18</v>
      </c>
      <c r="N33" s="14">
        <f t="shared" si="0"/>
        <v>612</v>
      </c>
      <c r="O33" s="13">
        <f t="shared" si="0"/>
        <v>792</v>
      </c>
      <c r="P33" s="14">
        <f t="shared" si="0"/>
        <v>0</v>
      </c>
      <c r="Q33" s="13">
        <f t="shared" si="0"/>
        <v>0</v>
      </c>
      <c r="R33" s="14">
        <f t="shared" si="0"/>
        <v>0</v>
      </c>
      <c r="S33" s="13">
        <f t="shared" si="0"/>
        <v>0</v>
      </c>
      <c r="T33" s="143">
        <f t="shared" si="0"/>
        <v>0</v>
      </c>
      <c r="U33" s="142">
        <f t="shared" si="0"/>
        <v>0</v>
      </c>
    </row>
    <row r="34" spans="1:21" ht="50.25" customHeight="1" thickBot="1">
      <c r="A34" s="15" t="s">
        <v>42</v>
      </c>
      <c r="B34" s="16" t="s">
        <v>43</v>
      </c>
      <c r="C34" s="16" t="s">
        <v>191</v>
      </c>
      <c r="D34" s="17" t="s">
        <v>44</v>
      </c>
      <c r="E34" s="18">
        <f aca="true" t="shared" si="1" ref="E34:U34">SUM(E35:E46)</f>
        <v>946</v>
      </c>
      <c r="F34" s="18">
        <f t="shared" si="1"/>
        <v>0</v>
      </c>
      <c r="G34" s="18">
        <f t="shared" si="1"/>
        <v>946</v>
      </c>
      <c r="H34" s="18">
        <f t="shared" si="1"/>
        <v>624</v>
      </c>
      <c r="I34" s="18">
        <f t="shared" si="1"/>
        <v>322</v>
      </c>
      <c r="J34" s="19">
        <f t="shared" si="1"/>
        <v>0</v>
      </c>
      <c r="K34" s="141">
        <f t="shared" si="1"/>
        <v>0</v>
      </c>
      <c r="L34" s="18">
        <f t="shared" si="1"/>
        <v>20</v>
      </c>
      <c r="M34" s="141">
        <f t="shared" si="1"/>
        <v>6</v>
      </c>
      <c r="N34" s="20">
        <f t="shared" si="1"/>
        <v>425</v>
      </c>
      <c r="O34" s="19">
        <f t="shared" si="1"/>
        <v>521</v>
      </c>
      <c r="P34" s="244">
        <f t="shared" si="1"/>
        <v>0</v>
      </c>
      <c r="Q34" s="19">
        <f t="shared" si="1"/>
        <v>0</v>
      </c>
      <c r="R34" s="20">
        <f t="shared" si="1"/>
        <v>0</v>
      </c>
      <c r="S34" s="19">
        <f t="shared" si="1"/>
        <v>0</v>
      </c>
      <c r="T34" s="20">
        <f t="shared" si="1"/>
        <v>0</v>
      </c>
      <c r="U34" s="19">
        <f t="shared" si="1"/>
        <v>0</v>
      </c>
    </row>
    <row r="35" spans="1:21" ht="27.75" customHeight="1">
      <c r="A35" s="50" t="s">
        <v>45</v>
      </c>
      <c r="B35" s="21" t="s">
        <v>241</v>
      </c>
      <c r="C35" s="21"/>
      <c r="D35" s="134" t="s">
        <v>244</v>
      </c>
      <c r="E35" s="22">
        <f aca="true" t="shared" si="2" ref="E35:E46">N35+O35</f>
        <v>78</v>
      </c>
      <c r="F35" s="22"/>
      <c r="G35" s="22">
        <f aca="true" t="shared" si="3" ref="G35:G40">E35-F35</f>
        <v>78</v>
      </c>
      <c r="H35" s="176">
        <v>72</v>
      </c>
      <c r="I35" s="22">
        <v>6</v>
      </c>
      <c r="J35" s="187"/>
      <c r="K35" s="22"/>
      <c r="L35" s="22">
        <v>20</v>
      </c>
      <c r="M35" s="55">
        <v>6</v>
      </c>
      <c r="N35" s="24">
        <v>34</v>
      </c>
      <c r="O35" s="25">
        <v>44</v>
      </c>
      <c r="P35" s="243"/>
      <c r="Q35" s="26"/>
      <c r="R35" s="258"/>
      <c r="S35" s="26"/>
      <c r="T35" s="258"/>
      <c r="U35" s="27"/>
    </row>
    <row r="36" spans="1:21" ht="24.75" customHeight="1">
      <c r="A36" s="36" t="s">
        <v>46</v>
      </c>
      <c r="B36" s="28" t="s">
        <v>242</v>
      </c>
      <c r="C36" s="37" t="s">
        <v>204</v>
      </c>
      <c r="D36" s="294"/>
      <c r="E36" s="22">
        <f t="shared" si="2"/>
        <v>117</v>
      </c>
      <c r="F36" s="29"/>
      <c r="G36" s="22">
        <f t="shared" si="3"/>
        <v>117</v>
      </c>
      <c r="H36" s="22">
        <v>107</v>
      </c>
      <c r="I36" s="22">
        <v>10</v>
      </c>
      <c r="J36" s="30"/>
      <c r="K36" s="29"/>
      <c r="L36" s="29"/>
      <c r="M36" s="288"/>
      <c r="N36" s="131">
        <v>51</v>
      </c>
      <c r="O36" s="32">
        <v>66</v>
      </c>
      <c r="P36" s="243"/>
      <c r="Q36" s="34"/>
      <c r="R36" s="247"/>
      <c r="S36" s="34"/>
      <c r="T36" s="247"/>
      <c r="U36" s="35"/>
    </row>
    <row r="37" spans="1:21" ht="26.25" customHeight="1">
      <c r="A37" s="36" t="s">
        <v>182</v>
      </c>
      <c r="B37" s="28" t="s">
        <v>47</v>
      </c>
      <c r="C37" s="37" t="s">
        <v>204</v>
      </c>
      <c r="D37" s="38"/>
      <c r="E37" s="22">
        <f t="shared" si="2"/>
        <v>117</v>
      </c>
      <c r="F37" s="29"/>
      <c r="G37" s="22">
        <f t="shared" si="3"/>
        <v>117</v>
      </c>
      <c r="H37" s="22">
        <f>G37-I37</f>
        <v>0</v>
      </c>
      <c r="I37" s="29">
        <v>117</v>
      </c>
      <c r="J37" s="30"/>
      <c r="K37" s="29"/>
      <c r="L37" s="208"/>
      <c r="M37" s="209"/>
      <c r="N37" s="31">
        <v>51</v>
      </c>
      <c r="O37" s="32">
        <v>66</v>
      </c>
      <c r="P37" s="243"/>
      <c r="Q37" s="34"/>
      <c r="R37" s="247"/>
      <c r="S37" s="34"/>
      <c r="T37" s="247"/>
      <c r="U37" s="35"/>
    </row>
    <row r="38" spans="1:21" ht="26.25" customHeight="1">
      <c r="A38" s="36" t="s">
        <v>48</v>
      </c>
      <c r="B38" s="28" t="s">
        <v>49</v>
      </c>
      <c r="C38" s="37" t="s">
        <v>204</v>
      </c>
      <c r="D38" s="38"/>
      <c r="E38" s="22">
        <f t="shared" si="2"/>
        <v>117</v>
      </c>
      <c r="F38" s="29"/>
      <c r="G38" s="22">
        <f t="shared" si="3"/>
        <v>117</v>
      </c>
      <c r="H38" s="22">
        <v>105</v>
      </c>
      <c r="I38" s="29">
        <v>12</v>
      </c>
      <c r="J38" s="30"/>
      <c r="K38" s="29"/>
      <c r="L38" s="208"/>
      <c r="M38" s="209"/>
      <c r="N38" s="31">
        <v>51</v>
      </c>
      <c r="O38" s="32">
        <v>66</v>
      </c>
      <c r="P38" s="243"/>
      <c r="Q38" s="34"/>
      <c r="R38" s="247"/>
      <c r="S38" s="34"/>
      <c r="T38" s="247"/>
      <c r="U38" s="35"/>
    </row>
    <row r="39" spans="1:21" ht="32.25" customHeight="1">
      <c r="A39" s="36" t="s">
        <v>50</v>
      </c>
      <c r="B39" s="28" t="s">
        <v>56</v>
      </c>
      <c r="C39" s="37" t="s">
        <v>204</v>
      </c>
      <c r="D39" s="38"/>
      <c r="E39" s="22">
        <f t="shared" si="2"/>
        <v>108</v>
      </c>
      <c r="F39" s="29"/>
      <c r="G39" s="22">
        <f t="shared" si="3"/>
        <v>108</v>
      </c>
      <c r="H39" s="22">
        <v>96</v>
      </c>
      <c r="I39" s="29">
        <v>12</v>
      </c>
      <c r="J39" s="30"/>
      <c r="K39" s="29"/>
      <c r="L39" s="208"/>
      <c r="M39" s="209"/>
      <c r="N39" s="31">
        <v>51</v>
      </c>
      <c r="O39" s="32">
        <v>57</v>
      </c>
      <c r="P39" s="243"/>
      <c r="Q39" s="34"/>
      <c r="R39" s="247"/>
      <c r="S39" s="34"/>
      <c r="T39" s="247"/>
      <c r="U39" s="35"/>
    </row>
    <row r="40" spans="1:21" ht="26.25" customHeight="1">
      <c r="A40" s="36" t="s">
        <v>186</v>
      </c>
      <c r="B40" s="28" t="s">
        <v>54</v>
      </c>
      <c r="C40" s="37" t="s">
        <v>204</v>
      </c>
      <c r="D40" s="38"/>
      <c r="E40" s="22">
        <f t="shared" si="2"/>
        <v>78</v>
      </c>
      <c r="F40" s="29"/>
      <c r="G40" s="22">
        <f t="shared" si="3"/>
        <v>78</v>
      </c>
      <c r="H40" s="22">
        <v>66</v>
      </c>
      <c r="I40" s="29">
        <v>12</v>
      </c>
      <c r="J40" s="30"/>
      <c r="K40" s="29"/>
      <c r="L40" s="208"/>
      <c r="M40" s="209"/>
      <c r="N40" s="31">
        <v>34</v>
      </c>
      <c r="O40" s="32">
        <v>44</v>
      </c>
      <c r="P40" s="243"/>
      <c r="Q40" s="34"/>
      <c r="R40" s="247"/>
      <c r="S40" s="34"/>
      <c r="T40" s="247"/>
      <c r="U40" s="35"/>
    </row>
    <row r="41" spans="1:21" ht="26.25" customHeight="1">
      <c r="A41" s="36" t="s">
        <v>187</v>
      </c>
      <c r="B41" s="28" t="s">
        <v>57</v>
      </c>
      <c r="C41" s="37" t="s">
        <v>204</v>
      </c>
      <c r="D41" s="38"/>
      <c r="E41" s="22">
        <f t="shared" si="2"/>
        <v>36</v>
      </c>
      <c r="F41" s="29"/>
      <c r="G41" s="22">
        <v>36</v>
      </c>
      <c r="H41" s="22">
        <v>32</v>
      </c>
      <c r="I41" s="29">
        <v>4</v>
      </c>
      <c r="J41" s="30"/>
      <c r="K41" s="29"/>
      <c r="L41" s="208"/>
      <c r="M41" s="209"/>
      <c r="N41" s="31">
        <v>17</v>
      </c>
      <c r="O41" s="32">
        <v>19</v>
      </c>
      <c r="P41" s="243"/>
      <c r="Q41" s="34"/>
      <c r="R41" s="247"/>
      <c r="S41" s="34"/>
      <c r="T41" s="247"/>
      <c r="U41" s="35"/>
    </row>
    <row r="42" spans="1:21" ht="26.25" customHeight="1">
      <c r="A42" s="36" t="s">
        <v>188</v>
      </c>
      <c r="B42" s="28" t="s">
        <v>59</v>
      </c>
      <c r="C42" s="337" t="s">
        <v>205</v>
      </c>
      <c r="D42" s="38"/>
      <c r="E42" s="22">
        <f t="shared" si="2"/>
        <v>36</v>
      </c>
      <c r="F42" s="29"/>
      <c r="G42" s="22">
        <f>E42-F42</f>
        <v>36</v>
      </c>
      <c r="H42" s="22">
        <v>30</v>
      </c>
      <c r="I42" s="29">
        <v>6</v>
      </c>
      <c r="J42" s="30"/>
      <c r="K42" s="29"/>
      <c r="L42" s="208"/>
      <c r="M42" s="209"/>
      <c r="N42" s="31">
        <v>17</v>
      </c>
      <c r="O42" s="32">
        <v>19</v>
      </c>
      <c r="P42" s="243"/>
      <c r="Q42" s="34"/>
      <c r="R42" s="247"/>
      <c r="S42" s="34"/>
      <c r="T42" s="247"/>
      <c r="U42" s="35"/>
    </row>
    <row r="43" spans="1:21" ht="26.25" customHeight="1">
      <c r="A43" s="39" t="s">
        <v>53</v>
      </c>
      <c r="B43" s="40" t="s">
        <v>60</v>
      </c>
      <c r="C43" s="338"/>
      <c r="D43" s="140"/>
      <c r="E43" s="22">
        <f t="shared" si="2"/>
        <v>36</v>
      </c>
      <c r="F43" s="29"/>
      <c r="G43" s="29">
        <f>E43-F43</f>
        <v>36</v>
      </c>
      <c r="H43" s="29">
        <v>32</v>
      </c>
      <c r="I43" s="29">
        <v>4</v>
      </c>
      <c r="J43" s="43"/>
      <c r="K43" s="42"/>
      <c r="L43" s="210"/>
      <c r="M43" s="211"/>
      <c r="N43" s="44">
        <v>17</v>
      </c>
      <c r="O43" s="45">
        <v>19</v>
      </c>
      <c r="P43" s="245"/>
      <c r="Q43" s="47"/>
      <c r="R43" s="259"/>
      <c r="S43" s="47"/>
      <c r="T43" s="259"/>
      <c r="U43" s="48"/>
    </row>
    <row r="44" spans="1:21" ht="26.25" customHeight="1">
      <c r="A44" s="39" t="s">
        <v>55</v>
      </c>
      <c r="B44" s="40" t="s">
        <v>181</v>
      </c>
      <c r="C44" s="37" t="s">
        <v>204</v>
      </c>
      <c r="D44" s="140"/>
      <c r="E44" s="22">
        <f t="shared" si="2"/>
        <v>36</v>
      </c>
      <c r="F44" s="54"/>
      <c r="G44" s="29">
        <v>36</v>
      </c>
      <c r="H44" s="29">
        <v>32</v>
      </c>
      <c r="I44" s="29">
        <v>4</v>
      </c>
      <c r="J44" s="43"/>
      <c r="K44" s="42"/>
      <c r="L44" s="210"/>
      <c r="M44" s="211"/>
      <c r="N44" s="44"/>
      <c r="O44" s="45">
        <v>36</v>
      </c>
      <c r="P44" s="245"/>
      <c r="Q44" s="47"/>
      <c r="R44" s="259"/>
      <c r="S44" s="47"/>
      <c r="T44" s="259"/>
      <c r="U44" s="48"/>
    </row>
    <row r="45" spans="1:21" ht="26.25" customHeight="1">
      <c r="A45" s="36" t="s">
        <v>189</v>
      </c>
      <c r="B45" s="28" t="s">
        <v>51</v>
      </c>
      <c r="C45" s="37" t="s">
        <v>203</v>
      </c>
      <c r="D45" s="38"/>
      <c r="E45" s="22">
        <f t="shared" si="2"/>
        <v>117</v>
      </c>
      <c r="F45" s="29"/>
      <c r="G45" s="22">
        <f>E45-F45</f>
        <v>117</v>
      </c>
      <c r="H45" s="22">
        <v>2</v>
      </c>
      <c r="I45" s="22">
        <v>115</v>
      </c>
      <c r="J45" s="30"/>
      <c r="K45" s="29"/>
      <c r="L45" s="208"/>
      <c r="M45" s="209"/>
      <c r="N45" s="31">
        <v>51</v>
      </c>
      <c r="O45" s="32">
        <v>66</v>
      </c>
      <c r="P45" s="243"/>
      <c r="Q45" s="34"/>
      <c r="R45" s="247"/>
      <c r="S45" s="34"/>
      <c r="T45" s="247"/>
      <c r="U45" s="35"/>
    </row>
    <row r="46" spans="1:21" ht="36.75" customHeight="1" thickBot="1">
      <c r="A46" s="36" t="s">
        <v>190</v>
      </c>
      <c r="B46" s="28" t="s">
        <v>52</v>
      </c>
      <c r="C46" s="37" t="s">
        <v>204</v>
      </c>
      <c r="D46" s="38"/>
      <c r="E46" s="22">
        <f t="shared" si="2"/>
        <v>70</v>
      </c>
      <c r="F46" s="29"/>
      <c r="G46" s="22">
        <f>E46-F46</f>
        <v>70</v>
      </c>
      <c r="H46" s="22">
        <v>50</v>
      </c>
      <c r="I46" s="29">
        <v>20</v>
      </c>
      <c r="J46" s="30"/>
      <c r="K46" s="29"/>
      <c r="L46" s="208"/>
      <c r="M46" s="209"/>
      <c r="N46" s="31">
        <v>51</v>
      </c>
      <c r="O46" s="32">
        <v>19</v>
      </c>
      <c r="P46" s="243"/>
      <c r="Q46" s="34"/>
      <c r="R46" s="247"/>
      <c r="S46" s="34"/>
      <c r="T46" s="247"/>
      <c r="U46" s="35"/>
    </row>
    <row r="47" spans="1:21" ht="38.25" customHeight="1" thickBot="1">
      <c r="A47" s="15" t="s">
        <v>61</v>
      </c>
      <c r="B47" s="16" t="s">
        <v>62</v>
      </c>
      <c r="C47" s="17" t="s">
        <v>63</v>
      </c>
      <c r="D47" s="17" t="s">
        <v>64</v>
      </c>
      <c r="E47" s="18">
        <f>SUM(E48:E50)</f>
        <v>419</v>
      </c>
      <c r="F47" s="18">
        <f>SUM(F48:F50)</f>
        <v>0</v>
      </c>
      <c r="G47" s="18">
        <f>SUM(G48:G50)</f>
        <v>419</v>
      </c>
      <c r="H47" s="18">
        <f>SUM(H48:H50)</f>
        <v>253</v>
      </c>
      <c r="I47" s="18">
        <f>SUM(I48:I50)</f>
        <v>166</v>
      </c>
      <c r="J47" s="49">
        <v>0</v>
      </c>
      <c r="K47" s="138">
        <v>0</v>
      </c>
      <c r="L47" s="18">
        <f>SUM(L48:L50)</f>
        <v>34</v>
      </c>
      <c r="M47" s="19">
        <f>SUM(M48:M50)</f>
        <v>12</v>
      </c>
      <c r="N47" s="20">
        <f>SUM(N48:N50)</f>
        <v>170</v>
      </c>
      <c r="O47" s="19">
        <f>SUM(O48:O50)</f>
        <v>249</v>
      </c>
      <c r="P47" s="185">
        <v>0</v>
      </c>
      <c r="Q47" s="19">
        <v>0</v>
      </c>
      <c r="R47" s="20">
        <v>0</v>
      </c>
      <c r="S47" s="19">
        <v>0</v>
      </c>
      <c r="T47" s="20">
        <v>0</v>
      </c>
      <c r="U47" s="19">
        <v>0</v>
      </c>
    </row>
    <row r="48" spans="1:21" ht="42" customHeight="1">
      <c r="A48" s="189" t="s">
        <v>183</v>
      </c>
      <c r="B48" s="190" t="s">
        <v>243</v>
      </c>
      <c r="C48" s="190"/>
      <c r="D48" s="134" t="s">
        <v>206</v>
      </c>
      <c r="E48" s="191">
        <v>234</v>
      </c>
      <c r="F48" s="191"/>
      <c r="G48" s="191">
        <v>234</v>
      </c>
      <c r="H48" s="191">
        <v>184</v>
      </c>
      <c r="I48" s="191">
        <v>50</v>
      </c>
      <c r="J48" s="192"/>
      <c r="K48" s="198"/>
      <c r="L48" s="191">
        <v>20</v>
      </c>
      <c r="M48" s="192">
        <v>6</v>
      </c>
      <c r="N48" s="198">
        <v>102</v>
      </c>
      <c r="O48" s="199">
        <v>132</v>
      </c>
      <c r="P48" s="246"/>
      <c r="Q48" s="203"/>
      <c r="R48" s="246"/>
      <c r="S48" s="203"/>
      <c r="T48" s="246"/>
      <c r="U48" s="206"/>
    </row>
    <row r="49" spans="1:21" ht="25.5" customHeight="1">
      <c r="A49" s="36" t="s">
        <v>184</v>
      </c>
      <c r="B49" s="28" t="s">
        <v>66</v>
      </c>
      <c r="C49" s="28"/>
      <c r="D49" s="37" t="s">
        <v>206</v>
      </c>
      <c r="E49" s="29">
        <v>100</v>
      </c>
      <c r="F49" s="29"/>
      <c r="G49" s="22">
        <f>E49-F49</f>
        <v>100</v>
      </c>
      <c r="H49" s="22">
        <v>4</v>
      </c>
      <c r="I49" s="29">
        <v>96</v>
      </c>
      <c r="J49" s="30"/>
      <c r="K49" s="31"/>
      <c r="L49" s="29">
        <v>14</v>
      </c>
      <c r="M49" s="30">
        <v>6</v>
      </c>
      <c r="N49" s="31">
        <v>34</v>
      </c>
      <c r="O49" s="32">
        <v>66</v>
      </c>
      <c r="P49" s="247"/>
      <c r="Q49" s="34"/>
      <c r="R49" s="247"/>
      <c r="S49" s="34"/>
      <c r="T49" s="247"/>
      <c r="U49" s="35"/>
    </row>
    <row r="50" spans="1:21" ht="27" customHeight="1" thickBot="1">
      <c r="A50" s="193" t="s">
        <v>65</v>
      </c>
      <c r="B50" s="194" t="s">
        <v>67</v>
      </c>
      <c r="C50" s="135" t="s">
        <v>204</v>
      </c>
      <c r="D50" s="195"/>
      <c r="E50" s="196">
        <v>85</v>
      </c>
      <c r="F50" s="196"/>
      <c r="G50" s="196">
        <v>85</v>
      </c>
      <c r="H50" s="196">
        <v>65</v>
      </c>
      <c r="I50" s="196">
        <v>20</v>
      </c>
      <c r="J50" s="197"/>
      <c r="K50" s="200"/>
      <c r="L50" s="196"/>
      <c r="M50" s="197"/>
      <c r="N50" s="200">
        <v>34</v>
      </c>
      <c r="O50" s="201">
        <v>51</v>
      </c>
      <c r="P50" s="248"/>
      <c r="Q50" s="205"/>
      <c r="R50" s="248"/>
      <c r="S50" s="205"/>
      <c r="T50" s="248"/>
      <c r="U50" s="207"/>
    </row>
    <row r="51" spans="1:21" ht="24.75" customHeight="1" thickBot="1">
      <c r="A51" s="188" t="s">
        <v>68</v>
      </c>
      <c r="B51" s="181" t="s">
        <v>69</v>
      </c>
      <c r="C51" s="182" t="s">
        <v>207</v>
      </c>
      <c r="D51" s="182" t="s">
        <v>70</v>
      </c>
      <c r="E51" s="183">
        <v>39</v>
      </c>
      <c r="F51" s="183">
        <v>0</v>
      </c>
      <c r="G51" s="183">
        <v>39</v>
      </c>
      <c r="H51" s="183">
        <v>31</v>
      </c>
      <c r="I51" s="183">
        <v>8</v>
      </c>
      <c r="J51" s="184"/>
      <c r="K51" s="183"/>
      <c r="L51" s="183"/>
      <c r="M51" s="184"/>
      <c r="N51" s="185">
        <v>17</v>
      </c>
      <c r="O51" s="186">
        <v>22</v>
      </c>
      <c r="P51" s="185">
        <v>0</v>
      </c>
      <c r="Q51" s="186">
        <v>0</v>
      </c>
      <c r="R51" s="185">
        <v>0</v>
      </c>
      <c r="S51" s="186">
        <v>0</v>
      </c>
      <c r="T51" s="185">
        <v>0</v>
      </c>
      <c r="U51" s="186">
        <v>0</v>
      </c>
    </row>
    <row r="52" spans="1:21" ht="24" customHeight="1" thickBot="1">
      <c r="A52" s="52" t="s">
        <v>71</v>
      </c>
      <c r="B52" s="289" t="s">
        <v>185</v>
      </c>
      <c r="C52" s="53"/>
      <c r="D52" s="1"/>
      <c r="E52" s="54">
        <v>39</v>
      </c>
      <c r="F52" s="54"/>
      <c r="G52" s="54">
        <v>39</v>
      </c>
      <c r="H52" s="54">
        <v>31</v>
      </c>
      <c r="I52" s="54">
        <v>8</v>
      </c>
      <c r="J52" s="55"/>
      <c r="K52" s="54"/>
      <c r="L52" s="54"/>
      <c r="M52" s="55"/>
      <c r="N52" s="56">
        <v>17</v>
      </c>
      <c r="O52" s="57">
        <v>22</v>
      </c>
      <c r="P52" s="58"/>
      <c r="Q52" s="59"/>
      <c r="R52" s="58"/>
      <c r="S52" s="59"/>
      <c r="T52" s="58"/>
      <c r="U52" s="60"/>
    </row>
    <row r="53" spans="1:21" ht="36" customHeight="1" thickBot="1">
      <c r="A53" s="9" t="s">
        <v>72</v>
      </c>
      <c r="B53" s="10" t="s">
        <v>73</v>
      </c>
      <c r="C53" s="61" t="s">
        <v>253</v>
      </c>
      <c r="D53" s="61" t="s">
        <v>70</v>
      </c>
      <c r="E53" s="12">
        <f>SUM(E54+E55+E56+E57+$BG59+E58+E59)</f>
        <v>511</v>
      </c>
      <c r="F53" s="12">
        <f>SUM(F54+F55+F56+F57+$BG59+F58+F59)</f>
        <v>20</v>
      </c>
      <c r="G53" s="12">
        <f>G54+G55+G56+G57+G58+G59</f>
        <v>491</v>
      </c>
      <c r="H53" s="12">
        <f aca="true" t="shared" si="4" ref="H53:H59">G53-I53</f>
        <v>102</v>
      </c>
      <c r="I53" s="12">
        <f>I54+I55+I56+I57+I58+I59</f>
        <v>389</v>
      </c>
      <c r="J53" s="12">
        <f aca="true" t="shared" si="5" ref="J53:O53">J54+J55+J56+J57+J58+J59</f>
        <v>0</v>
      </c>
      <c r="K53" s="12">
        <f t="shared" si="5"/>
        <v>0</v>
      </c>
      <c r="L53" s="12">
        <f t="shared" si="5"/>
        <v>0</v>
      </c>
      <c r="M53" s="12">
        <f t="shared" si="5"/>
        <v>0</v>
      </c>
      <c r="N53" s="12">
        <f t="shared" si="5"/>
        <v>0</v>
      </c>
      <c r="O53" s="12">
        <f t="shared" si="5"/>
        <v>0</v>
      </c>
      <c r="P53" s="14">
        <f>P54+P55+P56+P57+P58+P59</f>
        <v>91</v>
      </c>
      <c r="Q53" s="13">
        <f>SUM(Q54+Q55+Q56+Q57+$BG59+Q58+Q59)</f>
        <v>140</v>
      </c>
      <c r="R53" s="13">
        <f>SUM(R54+R55+R56+R57+$BG59+R58+R59)</f>
        <v>44</v>
      </c>
      <c r="S53" s="13">
        <f>SUM(S54+S55+S56+S57+$BG59+S58+S59)</f>
        <v>52</v>
      </c>
      <c r="T53" s="13">
        <f>SUM(T54+T55+T56+T57+$BG59+T58+T59)</f>
        <v>144</v>
      </c>
      <c r="U53" s="13">
        <f>SUM(U54+U55+U56+U57+$BG59+U58+U59)</f>
        <v>40</v>
      </c>
    </row>
    <row r="54" spans="1:21" ht="27.75" customHeight="1">
      <c r="A54" s="36" t="s">
        <v>74</v>
      </c>
      <c r="B54" s="28" t="s">
        <v>75</v>
      </c>
      <c r="C54" s="37" t="s">
        <v>201</v>
      </c>
      <c r="D54" s="1"/>
      <c r="E54" s="29">
        <v>48</v>
      </c>
      <c r="F54" s="29"/>
      <c r="G54" s="29">
        <f aca="true" t="shared" si="6" ref="G54:G59">E54-F54</f>
        <v>48</v>
      </c>
      <c r="H54" s="29">
        <v>38</v>
      </c>
      <c r="I54" s="62">
        <v>10</v>
      </c>
      <c r="J54" s="30"/>
      <c r="K54" s="92"/>
      <c r="L54" s="92"/>
      <c r="M54" s="23"/>
      <c r="N54" s="33"/>
      <c r="O54" s="34"/>
      <c r="P54" s="131"/>
      <c r="Q54" s="32"/>
      <c r="R54" s="131"/>
      <c r="S54" s="32"/>
      <c r="T54" s="131">
        <v>48</v>
      </c>
      <c r="U54" s="32"/>
    </row>
    <row r="55" spans="1:21" ht="31.5" customHeight="1">
      <c r="A55" s="36" t="s">
        <v>76</v>
      </c>
      <c r="B55" s="28" t="s">
        <v>49</v>
      </c>
      <c r="C55" s="37" t="s">
        <v>200</v>
      </c>
      <c r="D55" s="38"/>
      <c r="E55" s="29">
        <v>60</v>
      </c>
      <c r="F55" s="29">
        <v>20</v>
      </c>
      <c r="G55" s="29">
        <f t="shared" si="6"/>
        <v>40</v>
      </c>
      <c r="H55" s="29">
        <f t="shared" si="4"/>
        <v>32</v>
      </c>
      <c r="I55" s="62">
        <v>8</v>
      </c>
      <c r="J55" s="63"/>
      <c r="K55" s="62"/>
      <c r="L55" s="62"/>
      <c r="M55" s="63"/>
      <c r="N55" s="31"/>
      <c r="O55" s="32"/>
      <c r="P55" s="131"/>
      <c r="Q55" s="32">
        <v>60</v>
      </c>
      <c r="R55" s="131"/>
      <c r="S55" s="32"/>
      <c r="T55" s="131"/>
      <c r="U55" s="32"/>
    </row>
    <row r="56" spans="1:21" ht="24.75" customHeight="1">
      <c r="A56" s="36" t="s">
        <v>77</v>
      </c>
      <c r="B56" s="28" t="s">
        <v>78</v>
      </c>
      <c r="C56" s="37" t="s">
        <v>201</v>
      </c>
      <c r="D56" s="38"/>
      <c r="E56" s="29">
        <v>48</v>
      </c>
      <c r="F56" s="29"/>
      <c r="G56" s="29">
        <f t="shared" si="6"/>
        <v>48</v>
      </c>
      <c r="H56" s="29">
        <f t="shared" si="4"/>
        <v>30</v>
      </c>
      <c r="I56" s="62">
        <v>18</v>
      </c>
      <c r="J56" s="63"/>
      <c r="K56" s="62"/>
      <c r="L56" s="62"/>
      <c r="M56" s="63"/>
      <c r="N56" s="31"/>
      <c r="O56" s="32"/>
      <c r="P56" s="131"/>
      <c r="Q56" s="32"/>
      <c r="R56" s="131"/>
      <c r="S56" s="32"/>
      <c r="T56" s="131">
        <v>48</v>
      </c>
      <c r="U56" s="32"/>
    </row>
    <row r="57" spans="1:21" ht="26.25" customHeight="1">
      <c r="A57" s="36" t="s">
        <v>79</v>
      </c>
      <c r="B57" s="28" t="s">
        <v>80</v>
      </c>
      <c r="C57" s="64" t="s">
        <v>223</v>
      </c>
      <c r="D57" s="267"/>
      <c r="E57" s="29">
        <v>156</v>
      </c>
      <c r="F57" s="29"/>
      <c r="G57" s="29">
        <f t="shared" si="6"/>
        <v>156</v>
      </c>
      <c r="H57" s="29">
        <f t="shared" si="4"/>
        <v>0</v>
      </c>
      <c r="I57" s="62">
        <v>156</v>
      </c>
      <c r="J57" s="63"/>
      <c r="K57" s="62"/>
      <c r="L57" s="62"/>
      <c r="M57" s="63"/>
      <c r="N57" s="31"/>
      <c r="O57" s="32"/>
      <c r="P57" s="131">
        <v>26</v>
      </c>
      <c r="Q57" s="32">
        <v>40</v>
      </c>
      <c r="R57" s="131">
        <v>22</v>
      </c>
      <c r="S57" s="32">
        <v>26</v>
      </c>
      <c r="T57" s="131">
        <v>24</v>
      </c>
      <c r="U57" s="32">
        <v>18</v>
      </c>
    </row>
    <row r="58" spans="1:21" ht="38.25" customHeight="1">
      <c r="A58" s="36" t="s">
        <v>81</v>
      </c>
      <c r="B58" s="28" t="s">
        <v>82</v>
      </c>
      <c r="C58" s="37" t="s">
        <v>208</v>
      </c>
      <c r="D58" s="38"/>
      <c r="E58" s="29">
        <v>160</v>
      </c>
      <c r="F58" s="29"/>
      <c r="G58" s="29">
        <f t="shared" si="6"/>
        <v>160</v>
      </c>
      <c r="H58" s="29">
        <v>2</v>
      </c>
      <c r="I58" s="62">
        <v>158</v>
      </c>
      <c r="J58" s="63"/>
      <c r="K58" s="62"/>
      <c r="L58" s="62"/>
      <c r="M58" s="63"/>
      <c r="N58" s="31"/>
      <c r="O58" s="32"/>
      <c r="P58" s="131">
        <v>26</v>
      </c>
      <c r="Q58" s="32">
        <v>40</v>
      </c>
      <c r="R58" s="131">
        <v>22</v>
      </c>
      <c r="S58" s="32">
        <v>26</v>
      </c>
      <c r="T58" s="131">
        <v>24</v>
      </c>
      <c r="U58" s="32">
        <v>22</v>
      </c>
    </row>
    <row r="59" spans="1:21" ht="21.75" customHeight="1" thickBot="1">
      <c r="A59" s="39" t="s">
        <v>83</v>
      </c>
      <c r="B59" s="40" t="s">
        <v>84</v>
      </c>
      <c r="C59" s="41" t="s">
        <v>209</v>
      </c>
      <c r="D59" s="1"/>
      <c r="E59" s="42">
        <v>39</v>
      </c>
      <c r="F59" s="42"/>
      <c r="G59" s="29">
        <f t="shared" si="6"/>
        <v>39</v>
      </c>
      <c r="H59" s="29">
        <f t="shared" si="4"/>
        <v>0</v>
      </c>
      <c r="I59" s="65">
        <v>39</v>
      </c>
      <c r="J59" s="66"/>
      <c r="K59" s="65"/>
      <c r="L59" s="65"/>
      <c r="M59" s="66"/>
      <c r="N59" s="44"/>
      <c r="O59" s="45"/>
      <c r="P59" s="249">
        <v>39</v>
      </c>
      <c r="Q59" s="45"/>
      <c r="R59" s="249"/>
      <c r="S59" s="45"/>
      <c r="T59" s="249"/>
      <c r="U59" s="48"/>
    </row>
    <row r="60" spans="1:21" ht="39.75" customHeight="1" thickBot="1">
      <c r="A60" s="9" t="s">
        <v>85</v>
      </c>
      <c r="B60" s="10" t="s">
        <v>86</v>
      </c>
      <c r="C60" s="11" t="s">
        <v>254</v>
      </c>
      <c r="D60" s="11" t="s">
        <v>44</v>
      </c>
      <c r="E60" s="67">
        <f>SUM(E61+E63+E62)</f>
        <v>185</v>
      </c>
      <c r="F60" s="67">
        <f>SUM(F61+F63+F62)</f>
        <v>13</v>
      </c>
      <c r="G60" s="67">
        <f aca="true" t="shared" si="7" ref="G60:U60">SUM(G61+G63+G62)</f>
        <v>172</v>
      </c>
      <c r="H60" s="67">
        <f t="shared" si="7"/>
        <v>94</v>
      </c>
      <c r="I60" s="67">
        <f>SUM(I61+I63+I62)</f>
        <v>78</v>
      </c>
      <c r="J60" s="68">
        <f>SUM(J61+J63+J62)</f>
        <v>0</v>
      </c>
      <c r="K60" s="68">
        <f>SUM(K61+K63+K62)</f>
        <v>0</v>
      </c>
      <c r="L60" s="67">
        <f t="shared" si="7"/>
        <v>12</v>
      </c>
      <c r="M60" s="68">
        <f t="shared" si="7"/>
        <v>6</v>
      </c>
      <c r="N60" s="69">
        <f t="shared" si="7"/>
        <v>0</v>
      </c>
      <c r="O60" s="68">
        <f t="shared" si="7"/>
        <v>0</v>
      </c>
      <c r="P60" s="69">
        <f t="shared" si="7"/>
        <v>65</v>
      </c>
      <c r="Q60" s="68">
        <f t="shared" si="7"/>
        <v>120</v>
      </c>
      <c r="R60" s="69">
        <f t="shared" si="7"/>
        <v>0</v>
      </c>
      <c r="S60" s="68">
        <f t="shared" si="7"/>
        <v>0</v>
      </c>
      <c r="T60" s="69">
        <f t="shared" si="7"/>
        <v>0</v>
      </c>
      <c r="U60" s="68">
        <f t="shared" si="7"/>
        <v>0</v>
      </c>
    </row>
    <row r="61" spans="1:21" ht="15.75">
      <c r="A61" s="36" t="s">
        <v>87</v>
      </c>
      <c r="B61" s="28" t="s">
        <v>88</v>
      </c>
      <c r="C61" s="37"/>
      <c r="D61" s="268" t="s">
        <v>210</v>
      </c>
      <c r="E61" s="29">
        <v>65</v>
      </c>
      <c r="F61" s="29">
        <v>13</v>
      </c>
      <c r="G61" s="29">
        <f>E61-F61</f>
        <v>52</v>
      </c>
      <c r="H61" s="29">
        <f>G61-I61</f>
        <v>22</v>
      </c>
      <c r="I61" s="62">
        <v>30</v>
      </c>
      <c r="J61" s="63"/>
      <c r="K61" s="62"/>
      <c r="L61" s="62">
        <v>12</v>
      </c>
      <c r="M61" s="63">
        <v>6</v>
      </c>
      <c r="N61" s="31"/>
      <c r="O61" s="32"/>
      <c r="P61" s="131">
        <v>65</v>
      </c>
      <c r="Q61" s="32"/>
      <c r="R61" s="131"/>
      <c r="S61" s="32"/>
      <c r="T61" s="131"/>
      <c r="U61" s="35"/>
    </row>
    <row r="62" spans="1:21" ht="35.25" customHeight="1">
      <c r="A62" s="36" t="s">
        <v>89</v>
      </c>
      <c r="B62" s="28" t="s">
        <v>90</v>
      </c>
      <c r="C62" s="37" t="s">
        <v>200</v>
      </c>
      <c r="D62" s="38"/>
      <c r="E62" s="29">
        <v>60</v>
      </c>
      <c r="F62" s="29"/>
      <c r="G62" s="29">
        <f>E62-F62</f>
        <v>60</v>
      </c>
      <c r="H62" s="29">
        <f>G62-I62</f>
        <v>36</v>
      </c>
      <c r="I62" s="62">
        <v>24</v>
      </c>
      <c r="J62" s="63"/>
      <c r="K62" s="62"/>
      <c r="L62" s="62"/>
      <c r="M62" s="63"/>
      <c r="N62" s="31"/>
      <c r="O62" s="32"/>
      <c r="P62" s="131"/>
      <c r="Q62" s="32">
        <v>60</v>
      </c>
      <c r="R62" s="131"/>
      <c r="S62" s="32"/>
      <c r="T62" s="131"/>
      <c r="U62" s="35"/>
    </row>
    <row r="63" spans="1:21" ht="23.25" customHeight="1" thickBot="1">
      <c r="A63" s="39" t="s">
        <v>91</v>
      </c>
      <c r="B63" s="40" t="s">
        <v>92</v>
      </c>
      <c r="C63" s="41" t="s">
        <v>200</v>
      </c>
      <c r="D63" s="1"/>
      <c r="E63" s="42">
        <v>60</v>
      </c>
      <c r="F63" s="42"/>
      <c r="G63" s="29">
        <f>E63-F63</f>
        <v>60</v>
      </c>
      <c r="H63" s="29">
        <f>G63-I63</f>
        <v>36</v>
      </c>
      <c r="I63" s="65">
        <v>24</v>
      </c>
      <c r="J63" s="66"/>
      <c r="K63" s="65"/>
      <c r="L63" s="65"/>
      <c r="M63" s="66"/>
      <c r="N63" s="44"/>
      <c r="O63" s="45"/>
      <c r="P63" s="249"/>
      <c r="Q63" s="45">
        <v>60</v>
      </c>
      <c r="R63" s="249"/>
      <c r="S63" s="45"/>
      <c r="T63" s="249"/>
      <c r="U63" s="48"/>
    </row>
    <row r="64" spans="1:21" s="136" customFormat="1" ht="26.25" customHeight="1" thickBot="1">
      <c r="A64" s="9" t="s">
        <v>165</v>
      </c>
      <c r="B64" s="10" t="s">
        <v>166</v>
      </c>
      <c r="C64" s="11" t="s">
        <v>255</v>
      </c>
      <c r="D64" s="11" t="s">
        <v>95</v>
      </c>
      <c r="E64" s="67">
        <f aca="true" t="shared" si="8" ref="E64:U64">SUM(E65+E66+E67+E68+E69+E70+E71+E72+E73+E76+E74+E75)</f>
        <v>898</v>
      </c>
      <c r="F64" s="67">
        <f t="shared" si="8"/>
        <v>12</v>
      </c>
      <c r="G64" s="67">
        <f t="shared" si="8"/>
        <v>886</v>
      </c>
      <c r="H64" s="67">
        <f t="shared" si="8"/>
        <v>530</v>
      </c>
      <c r="I64" s="67">
        <f t="shared" si="8"/>
        <v>336</v>
      </c>
      <c r="J64" s="68">
        <f t="shared" si="8"/>
        <v>20</v>
      </c>
      <c r="K64" s="68">
        <f t="shared" si="8"/>
        <v>0</v>
      </c>
      <c r="L64" s="67">
        <f t="shared" si="8"/>
        <v>46</v>
      </c>
      <c r="M64" s="68">
        <f t="shared" si="8"/>
        <v>30</v>
      </c>
      <c r="N64" s="69">
        <f t="shared" si="8"/>
        <v>0</v>
      </c>
      <c r="O64" s="68">
        <f t="shared" si="8"/>
        <v>0</v>
      </c>
      <c r="P64" s="69">
        <f t="shared" si="8"/>
        <v>169</v>
      </c>
      <c r="Q64" s="68">
        <f t="shared" si="8"/>
        <v>320</v>
      </c>
      <c r="R64" s="69">
        <f t="shared" si="8"/>
        <v>132</v>
      </c>
      <c r="S64" s="68">
        <f t="shared" si="8"/>
        <v>65</v>
      </c>
      <c r="T64" s="69">
        <f t="shared" si="8"/>
        <v>72</v>
      </c>
      <c r="U64" s="68">
        <f t="shared" si="8"/>
        <v>140</v>
      </c>
    </row>
    <row r="65" spans="1:21" ht="19.5" customHeight="1">
      <c r="A65" s="36" t="s">
        <v>96</v>
      </c>
      <c r="B65" s="28" t="s">
        <v>97</v>
      </c>
      <c r="C65" s="37" t="s">
        <v>200</v>
      </c>
      <c r="D65" s="1"/>
      <c r="E65" s="29">
        <v>60</v>
      </c>
      <c r="F65" s="29"/>
      <c r="G65" s="29">
        <f>E65-F65</f>
        <v>60</v>
      </c>
      <c r="H65" s="29">
        <f>G65-I65-J65</f>
        <v>42</v>
      </c>
      <c r="I65" s="62">
        <v>18</v>
      </c>
      <c r="J65" s="63"/>
      <c r="K65" s="62"/>
      <c r="L65" s="62"/>
      <c r="M65" s="63"/>
      <c r="N65" s="31"/>
      <c r="O65" s="32"/>
      <c r="P65" s="131"/>
      <c r="Q65" s="32">
        <v>60</v>
      </c>
      <c r="R65" s="247"/>
      <c r="S65" s="34"/>
      <c r="T65" s="247"/>
      <c r="U65" s="70"/>
    </row>
    <row r="66" spans="1:21" ht="19.5" customHeight="1">
      <c r="A66" s="36" t="s">
        <v>98</v>
      </c>
      <c r="B66" s="28" t="s">
        <v>99</v>
      </c>
      <c r="C66" s="37" t="s">
        <v>200</v>
      </c>
      <c r="D66" s="38"/>
      <c r="E66" s="29">
        <v>60</v>
      </c>
      <c r="F66" s="29"/>
      <c r="G66" s="29">
        <f aca="true" t="shared" si="9" ref="G66:G76">E66-F66</f>
        <v>60</v>
      </c>
      <c r="H66" s="29">
        <f aca="true" t="shared" si="10" ref="H66:H76">G66-I66-J66</f>
        <v>42</v>
      </c>
      <c r="I66" s="62">
        <v>18</v>
      </c>
      <c r="J66" s="63"/>
      <c r="K66" s="62"/>
      <c r="L66" s="62"/>
      <c r="M66" s="63"/>
      <c r="N66" s="31"/>
      <c r="O66" s="32"/>
      <c r="P66" s="131"/>
      <c r="Q66" s="32">
        <v>60</v>
      </c>
      <c r="R66" s="131"/>
      <c r="S66" s="32"/>
      <c r="T66" s="131"/>
      <c r="U66" s="70"/>
    </row>
    <row r="67" spans="1:21" ht="19.5" customHeight="1">
      <c r="A67" s="36" t="s">
        <v>100</v>
      </c>
      <c r="B67" s="28" t="s">
        <v>101</v>
      </c>
      <c r="C67" s="28"/>
      <c r="D67" s="37" t="s">
        <v>210</v>
      </c>
      <c r="E67" s="29">
        <v>104</v>
      </c>
      <c r="F67" s="29"/>
      <c r="G67" s="29">
        <f t="shared" si="9"/>
        <v>104</v>
      </c>
      <c r="H67" s="29">
        <f t="shared" si="10"/>
        <v>32</v>
      </c>
      <c r="I67" s="62">
        <v>72</v>
      </c>
      <c r="J67" s="63"/>
      <c r="K67" s="62"/>
      <c r="L67" s="62">
        <v>12</v>
      </c>
      <c r="M67" s="63">
        <v>6</v>
      </c>
      <c r="N67" s="31"/>
      <c r="O67" s="32"/>
      <c r="P67" s="250">
        <v>104</v>
      </c>
      <c r="Q67" s="32"/>
      <c r="R67" s="131"/>
      <c r="S67" s="32"/>
      <c r="T67" s="131"/>
      <c r="U67" s="70"/>
    </row>
    <row r="68" spans="1:21" ht="19.5" customHeight="1">
      <c r="A68" s="36" t="s">
        <v>102</v>
      </c>
      <c r="B68" s="28" t="s">
        <v>103</v>
      </c>
      <c r="C68" s="28"/>
      <c r="D68" s="37" t="s">
        <v>211</v>
      </c>
      <c r="E68" s="29">
        <v>185</v>
      </c>
      <c r="F68" s="29"/>
      <c r="G68" s="29">
        <f t="shared" si="9"/>
        <v>185</v>
      </c>
      <c r="H68" s="29">
        <f t="shared" si="10"/>
        <v>93</v>
      </c>
      <c r="I68" s="62">
        <v>92</v>
      </c>
      <c r="J68" s="63"/>
      <c r="K68" s="62"/>
      <c r="L68" s="62">
        <v>5</v>
      </c>
      <c r="M68" s="63">
        <v>6</v>
      </c>
      <c r="N68" s="31"/>
      <c r="O68" s="32"/>
      <c r="P68" s="250">
        <v>65</v>
      </c>
      <c r="Q68" s="32">
        <v>120</v>
      </c>
      <c r="R68" s="131"/>
      <c r="S68" s="32"/>
      <c r="T68" s="131"/>
      <c r="U68" s="70"/>
    </row>
    <row r="69" spans="1:21" ht="19.5" customHeight="1">
      <c r="A69" s="36" t="s">
        <v>104</v>
      </c>
      <c r="B69" s="28" t="s">
        <v>105</v>
      </c>
      <c r="C69" s="37" t="s">
        <v>195</v>
      </c>
      <c r="D69" s="38"/>
      <c r="E69" s="29">
        <v>50</v>
      </c>
      <c r="F69" s="29"/>
      <c r="G69" s="29">
        <f t="shared" si="9"/>
        <v>50</v>
      </c>
      <c r="H69" s="29">
        <f t="shared" si="10"/>
        <v>46</v>
      </c>
      <c r="I69" s="62">
        <v>4</v>
      </c>
      <c r="J69" s="63"/>
      <c r="K69" s="62"/>
      <c r="L69" s="62"/>
      <c r="M69" s="63"/>
      <c r="N69" s="31"/>
      <c r="O69" s="32"/>
      <c r="P69" s="250"/>
      <c r="Q69" s="32"/>
      <c r="R69" s="131"/>
      <c r="S69" s="32"/>
      <c r="T69" s="131"/>
      <c r="U69" s="72">
        <v>50</v>
      </c>
    </row>
    <row r="70" spans="1:21" ht="19.5" customHeight="1">
      <c r="A70" s="73" t="s">
        <v>106</v>
      </c>
      <c r="B70" s="74" t="s">
        <v>107</v>
      </c>
      <c r="C70" s="293" t="s">
        <v>202</v>
      </c>
      <c r="D70" s="75"/>
      <c r="E70" s="76">
        <v>87</v>
      </c>
      <c r="F70" s="76"/>
      <c r="G70" s="29">
        <f t="shared" si="9"/>
        <v>87</v>
      </c>
      <c r="H70" s="29">
        <f t="shared" si="10"/>
        <v>51</v>
      </c>
      <c r="I70" s="77">
        <v>36</v>
      </c>
      <c r="J70" s="78"/>
      <c r="K70" s="77"/>
      <c r="L70" s="77"/>
      <c r="M70" s="78"/>
      <c r="N70" s="71"/>
      <c r="O70" s="79"/>
      <c r="P70" s="250"/>
      <c r="Q70" s="79"/>
      <c r="R70" s="250">
        <v>22</v>
      </c>
      <c r="S70" s="79">
        <v>65</v>
      </c>
      <c r="T70" s="250"/>
      <c r="U70" s="80"/>
    </row>
    <row r="71" spans="1:21" ht="19.5" customHeight="1">
      <c r="A71" s="73" t="s">
        <v>108</v>
      </c>
      <c r="B71" s="74" t="s">
        <v>109</v>
      </c>
      <c r="C71" s="74"/>
      <c r="D71" s="293" t="s">
        <v>212</v>
      </c>
      <c r="E71" s="76">
        <v>72</v>
      </c>
      <c r="F71" s="76">
        <v>12</v>
      </c>
      <c r="G71" s="29">
        <f t="shared" si="9"/>
        <v>60</v>
      </c>
      <c r="H71" s="29">
        <f t="shared" si="10"/>
        <v>28</v>
      </c>
      <c r="I71" s="77">
        <v>12</v>
      </c>
      <c r="J71" s="78">
        <v>20</v>
      </c>
      <c r="K71" s="77"/>
      <c r="L71" s="77">
        <v>12</v>
      </c>
      <c r="M71" s="78">
        <v>6</v>
      </c>
      <c r="N71" s="71"/>
      <c r="O71" s="79"/>
      <c r="P71" s="250"/>
      <c r="Q71" s="79"/>
      <c r="R71" s="250"/>
      <c r="S71" s="79"/>
      <c r="T71" s="250">
        <v>72</v>
      </c>
      <c r="U71" s="81"/>
    </row>
    <row r="72" spans="1:21" ht="19.5" customHeight="1">
      <c r="A72" s="73" t="s">
        <v>110</v>
      </c>
      <c r="B72" s="74" t="s">
        <v>111</v>
      </c>
      <c r="C72" s="74"/>
      <c r="D72" s="293" t="s">
        <v>211</v>
      </c>
      <c r="E72" s="76">
        <v>80</v>
      </c>
      <c r="F72" s="76"/>
      <c r="G72" s="29">
        <f t="shared" si="9"/>
        <v>80</v>
      </c>
      <c r="H72" s="29">
        <f t="shared" si="10"/>
        <v>50</v>
      </c>
      <c r="I72" s="77">
        <v>30</v>
      </c>
      <c r="J72" s="78"/>
      <c r="K72" s="77"/>
      <c r="L72" s="77">
        <v>5</v>
      </c>
      <c r="M72" s="78">
        <v>6</v>
      </c>
      <c r="N72" s="71"/>
      <c r="O72" s="79"/>
      <c r="P72" s="250"/>
      <c r="Q72" s="79">
        <v>80</v>
      </c>
      <c r="R72" s="250"/>
      <c r="S72" s="79"/>
      <c r="T72" s="250"/>
      <c r="U72" s="80"/>
    </row>
    <row r="73" spans="1:21" ht="34.5" customHeight="1">
      <c r="A73" s="73" t="s">
        <v>112</v>
      </c>
      <c r="B73" s="74" t="s">
        <v>113</v>
      </c>
      <c r="C73" s="293" t="s">
        <v>195</v>
      </c>
      <c r="D73" s="75"/>
      <c r="E73" s="76">
        <v>50</v>
      </c>
      <c r="F73" s="76"/>
      <c r="G73" s="29">
        <f t="shared" si="9"/>
        <v>50</v>
      </c>
      <c r="H73" s="29">
        <f t="shared" si="10"/>
        <v>40</v>
      </c>
      <c r="I73" s="77">
        <v>10</v>
      </c>
      <c r="J73" s="78"/>
      <c r="K73" s="77"/>
      <c r="L73" s="77"/>
      <c r="M73" s="78"/>
      <c r="N73" s="71"/>
      <c r="O73" s="79"/>
      <c r="P73" s="250"/>
      <c r="Q73" s="79"/>
      <c r="R73" s="250"/>
      <c r="S73" s="79"/>
      <c r="T73" s="250"/>
      <c r="U73" s="80">
        <v>50</v>
      </c>
    </row>
    <row r="74" spans="1:21" ht="19.5" customHeight="1">
      <c r="A74" s="73" t="s">
        <v>114</v>
      </c>
      <c r="B74" s="74" t="s">
        <v>115</v>
      </c>
      <c r="C74" s="313" t="s">
        <v>259</v>
      </c>
      <c r="D74" s="75"/>
      <c r="E74" s="76">
        <v>44</v>
      </c>
      <c r="F74" s="76"/>
      <c r="G74" s="29">
        <f t="shared" si="9"/>
        <v>44</v>
      </c>
      <c r="H74" s="29">
        <f t="shared" si="10"/>
        <v>28</v>
      </c>
      <c r="I74" s="77">
        <v>16</v>
      </c>
      <c r="J74" s="78"/>
      <c r="K74" s="77"/>
      <c r="L74" s="77"/>
      <c r="M74" s="78"/>
      <c r="N74" s="71"/>
      <c r="O74" s="79"/>
      <c r="P74" s="250"/>
      <c r="Q74" s="79"/>
      <c r="R74" s="250">
        <v>44</v>
      </c>
      <c r="S74" s="79"/>
      <c r="T74" s="250"/>
      <c r="U74" s="80"/>
    </row>
    <row r="75" spans="1:21" ht="19.5" customHeight="1">
      <c r="A75" s="36" t="s">
        <v>116</v>
      </c>
      <c r="B75" s="28" t="s">
        <v>117</v>
      </c>
      <c r="C75" s="37"/>
      <c r="D75" s="293" t="s">
        <v>213</v>
      </c>
      <c r="E75" s="29">
        <v>66</v>
      </c>
      <c r="F75" s="29"/>
      <c r="G75" s="29">
        <f t="shared" si="9"/>
        <v>66</v>
      </c>
      <c r="H75" s="29">
        <f t="shared" si="10"/>
        <v>50</v>
      </c>
      <c r="I75" s="62">
        <v>16</v>
      </c>
      <c r="J75" s="63"/>
      <c r="K75" s="62"/>
      <c r="L75" s="62">
        <v>12</v>
      </c>
      <c r="M75" s="63">
        <v>6</v>
      </c>
      <c r="N75" s="31"/>
      <c r="O75" s="32"/>
      <c r="P75" s="131"/>
      <c r="Q75" s="32"/>
      <c r="R75" s="131">
        <v>66</v>
      </c>
      <c r="S75" s="32"/>
      <c r="T75" s="131"/>
      <c r="U75" s="72"/>
    </row>
    <row r="76" spans="1:21" ht="19.5" customHeight="1" thickBot="1">
      <c r="A76" s="39" t="s">
        <v>118</v>
      </c>
      <c r="B76" s="40" t="s">
        <v>119</v>
      </c>
      <c r="C76" s="41" t="s">
        <v>195</v>
      </c>
      <c r="D76" s="1"/>
      <c r="E76" s="42">
        <v>40</v>
      </c>
      <c r="F76" s="42"/>
      <c r="G76" s="29">
        <f t="shared" si="9"/>
        <v>40</v>
      </c>
      <c r="H76" s="29">
        <f t="shared" si="10"/>
        <v>28</v>
      </c>
      <c r="I76" s="65">
        <v>12</v>
      </c>
      <c r="J76" s="66"/>
      <c r="K76" s="65"/>
      <c r="L76" s="65"/>
      <c r="M76" s="66"/>
      <c r="N76" s="44"/>
      <c r="O76" s="45"/>
      <c r="P76" s="249"/>
      <c r="Q76" s="45"/>
      <c r="R76" s="249"/>
      <c r="S76" s="45"/>
      <c r="T76" s="249"/>
      <c r="U76" s="85">
        <v>40</v>
      </c>
    </row>
    <row r="77" spans="1:21" s="136" customFormat="1" ht="19.5" thickBot="1">
      <c r="A77" s="9" t="s">
        <v>93</v>
      </c>
      <c r="B77" s="10" t="s">
        <v>94</v>
      </c>
      <c r="C77" s="10" t="s">
        <v>256</v>
      </c>
      <c r="D77" s="11" t="s">
        <v>257</v>
      </c>
      <c r="E77" s="137">
        <f aca="true" t="shared" si="11" ref="E77:U77">E78+E84+E89+E95</f>
        <v>2294</v>
      </c>
      <c r="F77" s="137">
        <f t="shared" si="11"/>
        <v>36</v>
      </c>
      <c r="G77" s="137">
        <f t="shared" si="11"/>
        <v>2258</v>
      </c>
      <c r="H77" s="137">
        <f t="shared" si="11"/>
        <v>550</v>
      </c>
      <c r="I77" s="137">
        <f t="shared" si="11"/>
        <v>598</v>
      </c>
      <c r="J77" s="137">
        <f t="shared" si="11"/>
        <v>66</v>
      </c>
      <c r="K77" s="137">
        <f t="shared" si="11"/>
        <v>1044</v>
      </c>
      <c r="L77" s="137">
        <f t="shared" si="11"/>
        <v>62</v>
      </c>
      <c r="M77" s="137">
        <f t="shared" si="11"/>
        <v>60</v>
      </c>
      <c r="N77" s="137">
        <f t="shared" si="11"/>
        <v>0</v>
      </c>
      <c r="O77" s="137">
        <f t="shared" si="11"/>
        <v>0</v>
      </c>
      <c r="P77" s="137">
        <f t="shared" si="11"/>
        <v>251</v>
      </c>
      <c r="Q77" s="137">
        <f t="shared" si="11"/>
        <v>248</v>
      </c>
      <c r="R77" s="137">
        <f t="shared" si="11"/>
        <v>400</v>
      </c>
      <c r="S77" s="137">
        <f t="shared" si="11"/>
        <v>747</v>
      </c>
      <c r="T77" s="137">
        <f t="shared" si="11"/>
        <v>360</v>
      </c>
      <c r="U77" s="68">
        <f t="shared" si="11"/>
        <v>288</v>
      </c>
    </row>
    <row r="78" spans="1:21" ht="38.25" customHeight="1" thickBot="1">
      <c r="A78" s="86" t="s">
        <v>120</v>
      </c>
      <c r="B78" s="87" t="s">
        <v>121</v>
      </c>
      <c r="C78" s="87"/>
      <c r="D78" s="88" t="s">
        <v>215</v>
      </c>
      <c r="E78" s="89">
        <f aca="true" t="shared" si="12" ref="E78:K78">E79+E80+E81+E82+E83</f>
        <v>702</v>
      </c>
      <c r="F78" s="89">
        <f t="shared" si="12"/>
        <v>13</v>
      </c>
      <c r="G78" s="89">
        <f t="shared" si="12"/>
        <v>689</v>
      </c>
      <c r="H78" s="89">
        <f t="shared" si="12"/>
        <v>150</v>
      </c>
      <c r="I78" s="89">
        <f t="shared" si="12"/>
        <v>146</v>
      </c>
      <c r="J78" s="89">
        <f t="shared" si="12"/>
        <v>33</v>
      </c>
      <c r="K78" s="145">
        <f t="shared" si="12"/>
        <v>360</v>
      </c>
      <c r="L78" s="145">
        <f>+L79+L80+6</f>
        <v>24</v>
      </c>
      <c r="M78" s="146">
        <f>M79+M80+8</f>
        <v>20</v>
      </c>
      <c r="N78" s="91">
        <f aca="true" t="shared" si="13" ref="N78:U78">N79+N80+N81+N82+N83</f>
        <v>0</v>
      </c>
      <c r="O78" s="90">
        <f t="shared" si="13"/>
        <v>0</v>
      </c>
      <c r="P78" s="91">
        <f t="shared" si="13"/>
        <v>0</v>
      </c>
      <c r="Q78" s="90">
        <f t="shared" si="13"/>
        <v>0</v>
      </c>
      <c r="R78" s="91">
        <f t="shared" si="13"/>
        <v>193</v>
      </c>
      <c r="S78" s="90">
        <f t="shared" si="13"/>
        <v>509</v>
      </c>
      <c r="T78" s="91">
        <f t="shared" si="13"/>
        <v>0</v>
      </c>
      <c r="U78" s="90">
        <f t="shared" si="13"/>
        <v>0</v>
      </c>
    </row>
    <row r="79" spans="1:21" ht="30.75" customHeight="1">
      <c r="A79" s="50" t="s">
        <v>122</v>
      </c>
      <c r="B79" s="21" t="s">
        <v>123</v>
      </c>
      <c r="C79" s="21"/>
      <c r="D79" s="51" t="s">
        <v>213</v>
      </c>
      <c r="E79" s="22">
        <v>121</v>
      </c>
      <c r="F79" s="22"/>
      <c r="G79" s="22">
        <f>E79-F79</f>
        <v>121</v>
      </c>
      <c r="H79" s="22">
        <f>G79-I79</f>
        <v>61</v>
      </c>
      <c r="I79" s="92">
        <v>60</v>
      </c>
      <c r="J79" s="339">
        <v>33</v>
      </c>
      <c r="K79" s="92"/>
      <c r="L79" s="92">
        <v>12</v>
      </c>
      <c r="M79" s="132">
        <v>6</v>
      </c>
      <c r="N79" s="24"/>
      <c r="O79" s="25"/>
      <c r="P79" s="251"/>
      <c r="Q79" s="25"/>
      <c r="R79" s="251">
        <v>121</v>
      </c>
      <c r="S79" s="25"/>
      <c r="T79" s="251"/>
      <c r="U79" s="27"/>
    </row>
    <row r="80" spans="1:21" ht="30.75" customHeight="1">
      <c r="A80" s="36" t="s">
        <v>124</v>
      </c>
      <c r="B80" s="28" t="s">
        <v>125</v>
      </c>
      <c r="C80" s="28"/>
      <c r="D80" s="341" t="s">
        <v>214</v>
      </c>
      <c r="E80" s="29">
        <v>182</v>
      </c>
      <c r="F80" s="29">
        <v>13</v>
      </c>
      <c r="G80" s="22">
        <f>E80-F80</f>
        <v>169</v>
      </c>
      <c r="H80" s="22">
        <v>66</v>
      </c>
      <c r="I80" s="62">
        <v>70</v>
      </c>
      <c r="J80" s="340"/>
      <c r="K80" s="62"/>
      <c r="L80" s="62">
        <v>6</v>
      </c>
      <c r="M80" s="342">
        <v>6</v>
      </c>
      <c r="N80" s="131"/>
      <c r="O80" s="32"/>
      <c r="P80" s="131"/>
      <c r="Q80" s="32"/>
      <c r="R80" s="131"/>
      <c r="S80" s="32">
        <v>182</v>
      </c>
      <c r="T80" s="131"/>
      <c r="U80" s="35"/>
    </row>
    <row r="81" spans="1:21" ht="30.75" customHeight="1">
      <c r="A81" s="36" t="s">
        <v>126</v>
      </c>
      <c r="B81" s="28" t="s">
        <v>127</v>
      </c>
      <c r="C81" s="28"/>
      <c r="D81" s="341"/>
      <c r="E81" s="29">
        <v>39</v>
      </c>
      <c r="F81" s="29"/>
      <c r="G81" s="22">
        <f>E81-F81</f>
        <v>39</v>
      </c>
      <c r="H81" s="22">
        <f>G81-I81</f>
        <v>23</v>
      </c>
      <c r="I81" s="62">
        <v>16</v>
      </c>
      <c r="J81" s="340"/>
      <c r="K81" s="62"/>
      <c r="L81" s="62"/>
      <c r="M81" s="343"/>
      <c r="N81" s="131"/>
      <c r="O81" s="32"/>
      <c r="P81" s="131"/>
      <c r="Q81" s="32"/>
      <c r="R81" s="131"/>
      <c r="S81" s="32">
        <v>39</v>
      </c>
      <c r="T81" s="131"/>
      <c r="U81" s="35"/>
    </row>
    <row r="82" spans="1:21" ht="30.75" customHeight="1">
      <c r="A82" s="36" t="s">
        <v>128</v>
      </c>
      <c r="B82" s="28" t="s">
        <v>1</v>
      </c>
      <c r="C82" s="37" t="s">
        <v>202</v>
      </c>
      <c r="D82" s="38"/>
      <c r="E82" s="29">
        <v>180</v>
      </c>
      <c r="F82" s="29"/>
      <c r="G82" s="22">
        <v>180</v>
      </c>
      <c r="H82" s="22"/>
      <c r="I82" s="62"/>
      <c r="J82" s="63"/>
      <c r="K82" s="62">
        <v>180</v>
      </c>
      <c r="L82" s="62"/>
      <c r="M82" s="63"/>
      <c r="N82" s="31"/>
      <c r="O82" s="32"/>
      <c r="P82" s="131"/>
      <c r="Q82" s="32"/>
      <c r="R82" s="131">
        <v>72</v>
      </c>
      <c r="S82" s="32">
        <v>108</v>
      </c>
      <c r="T82" s="131"/>
      <c r="U82" s="35"/>
    </row>
    <row r="83" spans="1:21" ht="30.75" customHeight="1" thickBot="1">
      <c r="A83" s="39" t="s">
        <v>129</v>
      </c>
      <c r="B83" s="40" t="s">
        <v>2</v>
      </c>
      <c r="C83" s="41" t="s">
        <v>202</v>
      </c>
      <c r="D83" s="1"/>
      <c r="E83" s="93">
        <v>180</v>
      </c>
      <c r="F83" s="93"/>
      <c r="G83" s="22">
        <v>180</v>
      </c>
      <c r="H83" s="22"/>
      <c r="I83" s="65"/>
      <c r="J83" s="66"/>
      <c r="K83" s="65">
        <v>180</v>
      </c>
      <c r="L83" s="65"/>
      <c r="M83" s="66"/>
      <c r="N83" s="44"/>
      <c r="O83" s="45"/>
      <c r="P83" s="249"/>
      <c r="Q83" s="45"/>
      <c r="R83" s="249"/>
      <c r="S83" s="94">
        <v>180</v>
      </c>
      <c r="T83" s="249"/>
      <c r="U83" s="48"/>
    </row>
    <row r="84" spans="1:21" ht="36" customHeight="1" thickBot="1">
      <c r="A84" s="86" t="s">
        <v>130</v>
      </c>
      <c r="B84" s="87" t="s">
        <v>131</v>
      </c>
      <c r="C84" s="87"/>
      <c r="D84" s="88" t="s">
        <v>216</v>
      </c>
      <c r="E84" s="89">
        <f aca="true" t="shared" si="14" ref="E84:K84">E85+E86+E87+E88</f>
        <v>499</v>
      </c>
      <c r="F84" s="89">
        <f t="shared" si="14"/>
        <v>13</v>
      </c>
      <c r="G84" s="89">
        <f t="shared" si="14"/>
        <v>486</v>
      </c>
      <c r="H84" s="89">
        <f t="shared" si="14"/>
        <v>120</v>
      </c>
      <c r="I84" s="89">
        <f t="shared" si="14"/>
        <v>150</v>
      </c>
      <c r="J84" s="89">
        <f t="shared" si="14"/>
        <v>0</v>
      </c>
      <c r="K84" s="89">
        <f t="shared" si="14"/>
        <v>216</v>
      </c>
      <c r="L84" s="89">
        <v>6</v>
      </c>
      <c r="M84" s="90">
        <v>8</v>
      </c>
      <c r="N84" s="91">
        <f>N85+N86+N87</f>
        <v>0</v>
      </c>
      <c r="O84" s="90">
        <f>O85+O86+O87</f>
        <v>0</v>
      </c>
      <c r="P84" s="91">
        <f>P85+P86+P87+P88</f>
        <v>251</v>
      </c>
      <c r="Q84" s="90">
        <f>Q85+Q86+Q87+Q88</f>
        <v>248</v>
      </c>
      <c r="R84" s="91">
        <f>R85+R86+R87</f>
        <v>0</v>
      </c>
      <c r="S84" s="90">
        <f>S85+S86+S87</f>
        <v>0</v>
      </c>
      <c r="T84" s="91">
        <f>T85+T86+T87</f>
        <v>0</v>
      </c>
      <c r="U84" s="90">
        <f>U85+U86+U87</f>
        <v>0</v>
      </c>
    </row>
    <row r="85" spans="1:21" ht="28.5" customHeight="1">
      <c r="A85" s="50" t="s">
        <v>193</v>
      </c>
      <c r="B85" s="21" t="s">
        <v>132</v>
      </c>
      <c r="C85" s="51" t="s">
        <v>200</v>
      </c>
      <c r="D85" s="51"/>
      <c r="E85" s="22">
        <v>139</v>
      </c>
      <c r="F85" s="22"/>
      <c r="G85" s="22">
        <f>E85</f>
        <v>139</v>
      </c>
      <c r="H85" s="22">
        <f>G85-I85</f>
        <v>69</v>
      </c>
      <c r="I85" s="92">
        <v>70</v>
      </c>
      <c r="J85" s="95"/>
      <c r="K85" s="92"/>
      <c r="L85" s="92"/>
      <c r="M85" s="95"/>
      <c r="N85" s="24"/>
      <c r="O85" s="25"/>
      <c r="P85" s="251">
        <v>39</v>
      </c>
      <c r="Q85" s="25">
        <v>100</v>
      </c>
      <c r="R85" s="261"/>
      <c r="S85" s="25"/>
      <c r="T85" s="251"/>
      <c r="U85" s="27"/>
    </row>
    <row r="86" spans="1:21" ht="28.5" customHeight="1">
      <c r="A86" s="36" t="s">
        <v>194</v>
      </c>
      <c r="B86" s="28" t="s">
        <v>133</v>
      </c>
      <c r="C86" s="37" t="s">
        <v>200</v>
      </c>
      <c r="D86" s="38"/>
      <c r="E86" s="29">
        <v>144</v>
      </c>
      <c r="F86" s="29">
        <v>13</v>
      </c>
      <c r="G86" s="22">
        <v>131</v>
      </c>
      <c r="H86" s="22">
        <v>51</v>
      </c>
      <c r="I86" s="62">
        <v>80</v>
      </c>
      <c r="J86" s="63"/>
      <c r="K86" s="62"/>
      <c r="L86" s="62"/>
      <c r="M86" s="63"/>
      <c r="N86" s="31"/>
      <c r="O86" s="32"/>
      <c r="P86" s="131">
        <v>104</v>
      </c>
      <c r="Q86" s="32">
        <v>40</v>
      </c>
      <c r="R86" s="131"/>
      <c r="S86" s="32"/>
      <c r="T86" s="131"/>
      <c r="U86" s="35"/>
    </row>
    <row r="87" spans="1:21" ht="28.5" customHeight="1">
      <c r="A87" s="39" t="s">
        <v>134</v>
      </c>
      <c r="B87" s="40" t="s">
        <v>1</v>
      </c>
      <c r="C87" s="41" t="s">
        <v>209</v>
      </c>
      <c r="D87" s="1"/>
      <c r="E87" s="42">
        <v>108</v>
      </c>
      <c r="F87" s="42"/>
      <c r="G87" s="42">
        <v>108</v>
      </c>
      <c r="H87" s="42"/>
      <c r="I87" s="65"/>
      <c r="J87" s="66"/>
      <c r="K87" s="65">
        <v>108</v>
      </c>
      <c r="L87" s="65"/>
      <c r="M87" s="66"/>
      <c r="N87" s="44"/>
      <c r="O87" s="45"/>
      <c r="P87" s="249">
        <v>108</v>
      </c>
      <c r="Q87" s="45"/>
      <c r="R87" s="249"/>
      <c r="S87" s="45"/>
      <c r="T87" s="249"/>
      <c r="U87" s="48"/>
    </row>
    <row r="88" spans="1:21" s="292" customFormat="1" ht="28.5" customHeight="1" thickBot="1">
      <c r="A88" s="39" t="s">
        <v>217</v>
      </c>
      <c r="B88" s="40" t="s">
        <v>2</v>
      </c>
      <c r="C88" s="41" t="s">
        <v>200</v>
      </c>
      <c r="D88" s="290"/>
      <c r="E88" s="42">
        <v>108</v>
      </c>
      <c r="F88" s="42"/>
      <c r="G88" s="42">
        <v>108</v>
      </c>
      <c r="H88" s="42"/>
      <c r="I88" s="65"/>
      <c r="J88" s="66"/>
      <c r="K88" s="65">
        <v>108</v>
      </c>
      <c r="L88" s="65"/>
      <c r="M88" s="66"/>
      <c r="N88" s="44"/>
      <c r="O88" s="45"/>
      <c r="P88" s="249"/>
      <c r="Q88" s="45">
        <v>108</v>
      </c>
      <c r="R88" s="249"/>
      <c r="S88" s="45"/>
      <c r="T88" s="249"/>
      <c r="U88" s="291"/>
    </row>
    <row r="89" spans="1:21" ht="37.5" customHeight="1" thickBot="1">
      <c r="A89" s="86" t="s">
        <v>135</v>
      </c>
      <c r="B89" s="87" t="s">
        <v>136</v>
      </c>
      <c r="C89" s="87"/>
      <c r="D89" s="88" t="s">
        <v>220</v>
      </c>
      <c r="E89" s="89">
        <f aca="true" t="shared" si="15" ref="E89:K89">E90+E91+E92+E93+E94</f>
        <v>982</v>
      </c>
      <c r="F89" s="89">
        <f t="shared" si="15"/>
        <v>10</v>
      </c>
      <c r="G89" s="89">
        <f t="shared" si="15"/>
        <v>972</v>
      </c>
      <c r="H89" s="89">
        <f t="shared" si="15"/>
        <v>237</v>
      </c>
      <c r="I89" s="89">
        <f t="shared" si="15"/>
        <v>270</v>
      </c>
      <c r="J89" s="89">
        <f t="shared" si="15"/>
        <v>33</v>
      </c>
      <c r="K89" s="89">
        <f t="shared" si="15"/>
        <v>432</v>
      </c>
      <c r="L89" s="89">
        <f>L90+L91+4</f>
        <v>20</v>
      </c>
      <c r="M89" s="167">
        <f>M90+M91+8</f>
        <v>26</v>
      </c>
      <c r="N89" s="91">
        <f aca="true" t="shared" si="16" ref="N89:U89">N90+N91+N92+N93+N94</f>
        <v>0</v>
      </c>
      <c r="O89" s="90">
        <f t="shared" si="16"/>
        <v>0</v>
      </c>
      <c r="P89" s="91">
        <f t="shared" si="16"/>
        <v>0</v>
      </c>
      <c r="Q89" s="303">
        <f t="shared" si="16"/>
        <v>0</v>
      </c>
      <c r="R89" s="91">
        <f t="shared" si="16"/>
        <v>207</v>
      </c>
      <c r="S89" s="90">
        <f t="shared" si="16"/>
        <v>199</v>
      </c>
      <c r="T89" s="91">
        <f t="shared" si="16"/>
        <v>288</v>
      </c>
      <c r="U89" s="90">
        <f t="shared" si="16"/>
        <v>288</v>
      </c>
    </row>
    <row r="90" spans="1:21" ht="21" customHeight="1">
      <c r="A90" s="50" t="s">
        <v>196</v>
      </c>
      <c r="B90" s="21" t="s">
        <v>137</v>
      </c>
      <c r="C90" s="21"/>
      <c r="D90" s="51" t="s">
        <v>192</v>
      </c>
      <c r="E90" s="22">
        <v>418</v>
      </c>
      <c r="F90" s="22">
        <v>10</v>
      </c>
      <c r="G90" s="22">
        <f>E90-F90</f>
        <v>408</v>
      </c>
      <c r="H90" s="22">
        <v>145</v>
      </c>
      <c r="I90" s="92">
        <v>230</v>
      </c>
      <c r="J90" s="344">
        <v>33</v>
      </c>
      <c r="K90" s="92"/>
      <c r="L90" s="92">
        <v>8</v>
      </c>
      <c r="M90" s="168">
        <v>12</v>
      </c>
      <c r="N90" s="24"/>
      <c r="O90" s="25"/>
      <c r="P90" s="251"/>
      <c r="Q90" s="29"/>
      <c r="R90" s="262">
        <v>99</v>
      </c>
      <c r="S90" s="96">
        <v>91</v>
      </c>
      <c r="T90" s="251">
        <v>108</v>
      </c>
      <c r="U90" s="97">
        <v>120</v>
      </c>
    </row>
    <row r="91" spans="1:21" ht="21" customHeight="1">
      <c r="A91" s="36" t="s">
        <v>197</v>
      </c>
      <c r="B91" s="28" t="s">
        <v>138</v>
      </c>
      <c r="C91" s="28"/>
      <c r="D91" s="346" t="s">
        <v>218</v>
      </c>
      <c r="E91" s="29">
        <v>76</v>
      </c>
      <c r="F91" s="29"/>
      <c r="G91" s="22">
        <f>E91-F91</f>
        <v>76</v>
      </c>
      <c r="H91" s="22">
        <f>G91-I91</f>
        <v>56</v>
      </c>
      <c r="I91" s="62">
        <v>20</v>
      </c>
      <c r="J91" s="345"/>
      <c r="K91" s="62"/>
      <c r="L91" s="347">
        <v>8</v>
      </c>
      <c r="M91" s="349">
        <v>6</v>
      </c>
      <c r="N91" s="31"/>
      <c r="O91" s="32"/>
      <c r="P91" s="131"/>
      <c r="Q91" s="29"/>
      <c r="R91" s="250"/>
      <c r="S91" s="79"/>
      <c r="T91" s="250">
        <v>36</v>
      </c>
      <c r="U91" s="81">
        <v>40</v>
      </c>
    </row>
    <row r="92" spans="1:21" ht="21" customHeight="1">
      <c r="A92" s="36" t="s">
        <v>198</v>
      </c>
      <c r="B92" s="28" t="s">
        <v>139</v>
      </c>
      <c r="C92" s="28"/>
      <c r="D92" s="346"/>
      <c r="E92" s="29">
        <v>56</v>
      </c>
      <c r="F92" s="29"/>
      <c r="G92" s="22">
        <f>E92-F92</f>
        <v>56</v>
      </c>
      <c r="H92" s="22">
        <f>G92-I92</f>
        <v>36</v>
      </c>
      <c r="I92" s="62">
        <v>20</v>
      </c>
      <c r="J92" s="345"/>
      <c r="K92" s="62"/>
      <c r="L92" s="348"/>
      <c r="M92" s="350"/>
      <c r="N92" s="31"/>
      <c r="O92" s="32"/>
      <c r="P92" s="131"/>
      <c r="Q92" s="29"/>
      <c r="R92" s="250"/>
      <c r="S92" s="79"/>
      <c r="T92" s="250">
        <v>36</v>
      </c>
      <c r="U92" s="81">
        <v>20</v>
      </c>
    </row>
    <row r="93" spans="1:21" ht="21" customHeight="1">
      <c r="A93" s="36" t="s">
        <v>140</v>
      </c>
      <c r="B93" s="28" t="s">
        <v>1</v>
      </c>
      <c r="C93" s="37" t="s">
        <v>219</v>
      </c>
      <c r="D93" s="38"/>
      <c r="E93" s="29">
        <v>324</v>
      </c>
      <c r="F93" s="29"/>
      <c r="G93" s="29">
        <v>324</v>
      </c>
      <c r="H93" s="29"/>
      <c r="I93" s="62"/>
      <c r="J93" s="98"/>
      <c r="K93" s="62">
        <v>324</v>
      </c>
      <c r="L93" s="62"/>
      <c r="M93" s="169"/>
      <c r="N93" s="31"/>
      <c r="O93" s="32"/>
      <c r="P93" s="131"/>
      <c r="Q93" s="29"/>
      <c r="R93" s="250">
        <v>108</v>
      </c>
      <c r="S93" s="79">
        <v>108</v>
      </c>
      <c r="T93" s="250">
        <v>108</v>
      </c>
      <c r="U93" s="81"/>
    </row>
    <row r="94" spans="1:21" ht="21" customHeight="1" thickBot="1">
      <c r="A94" s="39" t="s">
        <v>141</v>
      </c>
      <c r="B94" s="40" t="s">
        <v>142</v>
      </c>
      <c r="C94" s="99" t="s">
        <v>195</v>
      </c>
      <c r="D94" s="1"/>
      <c r="E94" s="42">
        <v>108</v>
      </c>
      <c r="F94" s="42"/>
      <c r="G94" s="42">
        <v>108</v>
      </c>
      <c r="H94" s="42"/>
      <c r="I94" s="65"/>
      <c r="J94" s="66"/>
      <c r="K94" s="65">
        <v>108</v>
      </c>
      <c r="L94" s="65"/>
      <c r="M94" s="133"/>
      <c r="N94" s="44"/>
      <c r="O94" s="45"/>
      <c r="P94" s="249"/>
      <c r="Q94" s="29"/>
      <c r="R94" s="263"/>
      <c r="S94" s="94"/>
      <c r="T94" s="263"/>
      <c r="U94" s="100">
        <v>108</v>
      </c>
    </row>
    <row r="95" spans="1:21" ht="47.25" customHeight="1" thickBot="1">
      <c r="A95" s="101" t="s">
        <v>143</v>
      </c>
      <c r="B95" s="102" t="s">
        <v>144</v>
      </c>
      <c r="C95" s="102"/>
      <c r="D95" s="103" t="s">
        <v>221</v>
      </c>
      <c r="E95" s="103">
        <f>E96+E97+E98</f>
        <v>111</v>
      </c>
      <c r="F95" s="103">
        <f aca="true" t="shared" si="17" ref="F95:U95">F96+F97+F98</f>
        <v>0</v>
      </c>
      <c r="G95" s="103">
        <f>G96+G97+G98</f>
        <v>111</v>
      </c>
      <c r="H95" s="103">
        <f t="shared" si="17"/>
        <v>43</v>
      </c>
      <c r="I95" s="103">
        <f t="shared" si="17"/>
        <v>32</v>
      </c>
      <c r="J95" s="170">
        <f t="shared" si="17"/>
        <v>0</v>
      </c>
      <c r="K95" s="105">
        <f t="shared" si="17"/>
        <v>36</v>
      </c>
      <c r="L95" s="103">
        <v>12</v>
      </c>
      <c r="M95" s="104">
        <v>6</v>
      </c>
      <c r="N95" s="105">
        <f t="shared" si="17"/>
        <v>0</v>
      </c>
      <c r="O95" s="104">
        <f t="shared" si="17"/>
        <v>0</v>
      </c>
      <c r="P95" s="105">
        <f t="shared" si="17"/>
        <v>0</v>
      </c>
      <c r="Q95" s="304">
        <f t="shared" si="17"/>
        <v>0</v>
      </c>
      <c r="R95" s="105">
        <f t="shared" si="17"/>
        <v>0</v>
      </c>
      <c r="S95" s="104">
        <f t="shared" si="17"/>
        <v>39</v>
      </c>
      <c r="T95" s="105">
        <f t="shared" si="17"/>
        <v>72</v>
      </c>
      <c r="U95" s="104">
        <f t="shared" si="17"/>
        <v>0</v>
      </c>
    </row>
    <row r="96" spans="1:21" ht="27.75" customHeight="1">
      <c r="A96" s="106" t="s">
        <v>145</v>
      </c>
      <c r="B96" s="107" t="s">
        <v>146</v>
      </c>
      <c r="C96" s="108" t="s">
        <v>202</v>
      </c>
      <c r="D96" s="159"/>
      <c r="E96" s="109">
        <v>39</v>
      </c>
      <c r="F96" s="109"/>
      <c r="G96" s="108" t="s">
        <v>164</v>
      </c>
      <c r="H96" s="108" t="s">
        <v>245</v>
      </c>
      <c r="I96" s="109">
        <v>16</v>
      </c>
      <c r="J96" s="171"/>
      <c r="K96" s="111"/>
      <c r="L96" s="109">
        <v>0</v>
      </c>
      <c r="M96" s="110"/>
      <c r="N96" s="111"/>
      <c r="O96" s="110"/>
      <c r="P96" s="252"/>
      <c r="Q96" s="110"/>
      <c r="R96" s="252"/>
      <c r="S96" s="110">
        <v>39</v>
      </c>
      <c r="T96" s="252"/>
      <c r="U96" s="112"/>
    </row>
    <row r="97" spans="1:21" ht="33.75" customHeight="1">
      <c r="A97" s="73" t="s">
        <v>147</v>
      </c>
      <c r="B97" s="74" t="s">
        <v>148</v>
      </c>
      <c r="C97" s="293" t="s">
        <v>201</v>
      </c>
      <c r="D97" s="38"/>
      <c r="E97" s="113">
        <v>36</v>
      </c>
      <c r="F97" s="113"/>
      <c r="G97" s="113">
        <v>36</v>
      </c>
      <c r="H97" s="113">
        <v>20</v>
      </c>
      <c r="I97" s="113">
        <v>16</v>
      </c>
      <c r="J97" s="172"/>
      <c r="K97" s="115"/>
      <c r="L97" s="113">
        <v>0</v>
      </c>
      <c r="M97" s="114"/>
      <c r="N97" s="115"/>
      <c r="O97" s="114"/>
      <c r="P97" s="253"/>
      <c r="Q97" s="114"/>
      <c r="R97" s="253"/>
      <c r="S97" s="114"/>
      <c r="T97" s="253">
        <v>36</v>
      </c>
      <c r="U97" s="70"/>
    </row>
    <row r="98" spans="1:21" ht="27.75" customHeight="1">
      <c r="A98" s="73" t="s">
        <v>149</v>
      </c>
      <c r="B98" s="74" t="s">
        <v>1</v>
      </c>
      <c r="C98" s="293" t="s">
        <v>201</v>
      </c>
      <c r="D98" s="159"/>
      <c r="E98" s="113">
        <v>36</v>
      </c>
      <c r="F98" s="113"/>
      <c r="G98" s="113">
        <v>36</v>
      </c>
      <c r="H98" s="113"/>
      <c r="I98" s="113"/>
      <c r="J98" s="172"/>
      <c r="K98" s="115">
        <v>36</v>
      </c>
      <c r="L98" s="113"/>
      <c r="M98" s="114"/>
      <c r="N98" s="115"/>
      <c r="O98" s="114"/>
      <c r="P98" s="253"/>
      <c r="Q98" s="114"/>
      <c r="R98" s="253"/>
      <c r="S98" s="114"/>
      <c r="T98" s="253">
        <v>36</v>
      </c>
      <c r="U98" s="70"/>
    </row>
    <row r="99" spans="1:21" ht="15.75">
      <c r="A99" s="73" t="s">
        <v>150</v>
      </c>
      <c r="B99" s="116" t="s">
        <v>151</v>
      </c>
      <c r="C99" s="293" t="s">
        <v>58</v>
      </c>
      <c r="D99" s="160"/>
      <c r="E99" s="82">
        <v>144</v>
      </c>
      <c r="F99" s="82"/>
      <c r="G99" s="82"/>
      <c r="H99" s="82"/>
      <c r="I99" s="82"/>
      <c r="J99" s="173"/>
      <c r="K99" s="84"/>
      <c r="L99" s="82"/>
      <c r="M99" s="83"/>
      <c r="N99" s="84"/>
      <c r="O99" s="83"/>
      <c r="P99" s="254"/>
      <c r="Q99" s="83"/>
      <c r="R99" s="254"/>
      <c r="S99" s="83"/>
      <c r="T99" s="254"/>
      <c r="U99" s="117" t="s">
        <v>179</v>
      </c>
    </row>
    <row r="100" spans="1:21" ht="27" customHeight="1">
      <c r="A100" s="118"/>
      <c r="B100" s="119" t="s">
        <v>21</v>
      </c>
      <c r="C100" s="119"/>
      <c r="D100" s="293"/>
      <c r="E100" s="120">
        <f>N100+O100+P100+Q100+R100+S100+T100+U100</f>
        <v>288</v>
      </c>
      <c r="F100" s="120"/>
      <c r="G100" s="120"/>
      <c r="H100" s="120"/>
      <c r="I100" s="120"/>
      <c r="J100" s="174"/>
      <c r="K100" s="122"/>
      <c r="L100" s="120"/>
      <c r="M100" s="121"/>
      <c r="N100" s="122"/>
      <c r="O100" s="123">
        <v>72</v>
      </c>
      <c r="P100" s="255">
        <v>36</v>
      </c>
      <c r="Q100" s="123">
        <v>36</v>
      </c>
      <c r="R100" s="255">
        <v>36</v>
      </c>
      <c r="S100" s="123">
        <v>36</v>
      </c>
      <c r="T100" s="255">
        <v>36</v>
      </c>
      <c r="U100" s="125">
        <v>36</v>
      </c>
    </row>
    <row r="101" spans="1:21" ht="24" customHeight="1">
      <c r="A101" s="73"/>
      <c r="B101" s="116" t="s">
        <v>152</v>
      </c>
      <c r="C101" s="116"/>
      <c r="D101" s="293"/>
      <c r="E101" s="82"/>
      <c r="F101" s="82"/>
      <c r="G101" s="82"/>
      <c r="H101" s="82"/>
      <c r="I101" s="82"/>
      <c r="J101" s="173"/>
      <c r="K101" s="84"/>
      <c r="L101" s="82"/>
      <c r="M101" s="83"/>
      <c r="N101" s="84"/>
      <c r="O101" s="79"/>
      <c r="P101" s="250">
        <v>13</v>
      </c>
      <c r="Q101" s="79">
        <v>20</v>
      </c>
      <c r="R101" s="250"/>
      <c r="S101" s="79">
        <v>13</v>
      </c>
      <c r="T101" s="250">
        <v>12</v>
      </c>
      <c r="U101" s="117">
        <v>10</v>
      </c>
    </row>
    <row r="102" spans="1:22" ht="15.75">
      <c r="A102" s="73"/>
      <c r="B102" s="116" t="s">
        <v>153</v>
      </c>
      <c r="C102" s="116"/>
      <c r="D102" s="293"/>
      <c r="E102" s="82">
        <f aca="true" t="shared" si="18" ref="E102:N102">E100+E99+E77+E64+E60+E53+E33</f>
        <v>5724</v>
      </c>
      <c r="F102" s="82">
        <f t="shared" si="18"/>
        <v>81</v>
      </c>
      <c r="G102" s="82">
        <f t="shared" si="18"/>
        <v>5211</v>
      </c>
      <c r="H102" s="82">
        <f t="shared" si="18"/>
        <v>2184</v>
      </c>
      <c r="I102" s="82">
        <f t="shared" si="18"/>
        <v>1897</v>
      </c>
      <c r="J102" s="173">
        <f t="shared" si="18"/>
        <v>86</v>
      </c>
      <c r="K102" s="84">
        <f t="shared" si="18"/>
        <v>1044</v>
      </c>
      <c r="L102" s="82">
        <f t="shared" si="18"/>
        <v>174</v>
      </c>
      <c r="M102" s="83">
        <f t="shared" si="18"/>
        <v>114</v>
      </c>
      <c r="N102" s="84">
        <f t="shared" si="18"/>
        <v>612</v>
      </c>
      <c r="O102" s="83">
        <v>792</v>
      </c>
      <c r="P102" s="254">
        <v>576</v>
      </c>
      <c r="Q102" s="83">
        <v>828</v>
      </c>
      <c r="R102" s="254">
        <v>576</v>
      </c>
      <c r="S102" s="83">
        <v>864</v>
      </c>
      <c r="T102" s="254">
        <v>576</v>
      </c>
      <c r="U102" s="83">
        <v>468</v>
      </c>
      <c r="V102" t="s">
        <v>262</v>
      </c>
    </row>
    <row r="103" spans="1:21" ht="41.25" customHeight="1" thickBot="1">
      <c r="A103" s="161"/>
      <c r="B103" s="162" t="s">
        <v>154</v>
      </c>
      <c r="C103" s="162"/>
      <c r="D103" s="163"/>
      <c r="E103" s="164">
        <v>216</v>
      </c>
      <c r="F103" s="164"/>
      <c r="G103" s="164"/>
      <c r="H103" s="164"/>
      <c r="I103" s="164"/>
      <c r="J103" s="175"/>
      <c r="K103" s="166"/>
      <c r="L103" s="164"/>
      <c r="M103" s="165"/>
      <c r="N103" s="166"/>
      <c r="O103" s="165"/>
      <c r="P103" s="256"/>
      <c r="Q103" s="165"/>
      <c r="R103" s="256"/>
      <c r="S103" s="165"/>
      <c r="T103" s="256"/>
      <c r="U103" s="179" t="s">
        <v>180</v>
      </c>
    </row>
    <row r="104" spans="1:22" ht="38.25" thickBot="1">
      <c r="A104" s="9"/>
      <c r="B104" s="10" t="s">
        <v>162</v>
      </c>
      <c r="C104" s="10"/>
      <c r="D104" s="11" t="s">
        <v>260</v>
      </c>
      <c r="E104" s="67">
        <f aca="true" t="shared" si="19" ref="E104:J104">E102+E103</f>
        <v>5940</v>
      </c>
      <c r="F104" s="67">
        <f t="shared" si="19"/>
        <v>81</v>
      </c>
      <c r="G104" s="67">
        <f t="shared" si="19"/>
        <v>5211</v>
      </c>
      <c r="H104" s="67">
        <f t="shared" si="19"/>
        <v>2184</v>
      </c>
      <c r="I104" s="67">
        <f t="shared" si="19"/>
        <v>1897</v>
      </c>
      <c r="J104" s="67">
        <f t="shared" si="19"/>
        <v>86</v>
      </c>
      <c r="K104" s="147">
        <f aca="true" t="shared" si="20" ref="K104:T104">K103+K100+K99+K77+K64+K60+K53+K33</f>
        <v>1044</v>
      </c>
      <c r="L104" s="67">
        <f t="shared" si="20"/>
        <v>174</v>
      </c>
      <c r="M104" s="148">
        <f>M103+M100+M99+M77+M64+M60+M53+M33</f>
        <v>114</v>
      </c>
      <c r="N104" s="147">
        <f t="shared" si="20"/>
        <v>612</v>
      </c>
      <c r="O104" s="68">
        <f t="shared" si="20"/>
        <v>864</v>
      </c>
      <c r="P104" s="149">
        <f t="shared" si="20"/>
        <v>612</v>
      </c>
      <c r="Q104" s="144">
        <f t="shared" si="20"/>
        <v>864</v>
      </c>
      <c r="R104" s="144">
        <f t="shared" si="20"/>
        <v>612</v>
      </c>
      <c r="S104" s="68">
        <f t="shared" si="20"/>
        <v>900</v>
      </c>
      <c r="T104" s="68">
        <f t="shared" si="20"/>
        <v>612</v>
      </c>
      <c r="U104" s="68">
        <v>864</v>
      </c>
      <c r="V104" t="s">
        <v>261</v>
      </c>
    </row>
    <row r="105" spans="1:21" ht="15.75">
      <c r="A105" s="331" t="s">
        <v>169</v>
      </c>
      <c r="B105" s="332"/>
      <c r="C105" s="332"/>
      <c r="D105" s="332"/>
      <c r="E105" s="332"/>
      <c r="F105" s="332"/>
      <c r="G105" s="333"/>
      <c r="H105" s="334" t="s">
        <v>155</v>
      </c>
      <c r="I105" s="335"/>
      <c r="J105" s="335"/>
      <c r="K105" s="335"/>
      <c r="L105" s="335"/>
      <c r="M105" s="336"/>
      <c r="N105" s="126">
        <v>612</v>
      </c>
      <c r="O105" s="150">
        <v>792</v>
      </c>
      <c r="P105" s="127">
        <v>468</v>
      </c>
      <c r="Q105" s="152">
        <v>720</v>
      </c>
      <c r="R105" s="127">
        <v>396</v>
      </c>
      <c r="S105" s="157">
        <v>468</v>
      </c>
      <c r="T105" s="177">
        <v>432</v>
      </c>
      <c r="U105" s="178">
        <v>360</v>
      </c>
    </row>
    <row r="106" spans="1:21" ht="15.75">
      <c r="A106" s="319" t="s">
        <v>156</v>
      </c>
      <c r="B106" s="320"/>
      <c r="C106" s="320"/>
      <c r="D106" s="320"/>
      <c r="E106" s="320"/>
      <c r="F106" s="320"/>
      <c r="G106" s="321"/>
      <c r="H106" s="325" t="s">
        <v>157</v>
      </c>
      <c r="I106" s="326"/>
      <c r="J106" s="326"/>
      <c r="K106" s="326"/>
      <c r="L106" s="326"/>
      <c r="M106" s="327"/>
      <c r="N106" s="128">
        <v>0</v>
      </c>
      <c r="O106" s="151">
        <v>0</v>
      </c>
      <c r="P106" s="130">
        <f aca="true" t="shared" si="21" ref="P106:U106">P82+P93+P87+P98</f>
        <v>108</v>
      </c>
      <c r="Q106" s="130">
        <f t="shared" si="21"/>
        <v>0</v>
      </c>
      <c r="R106" s="130">
        <f t="shared" si="21"/>
        <v>180</v>
      </c>
      <c r="S106" s="130">
        <f t="shared" si="21"/>
        <v>216</v>
      </c>
      <c r="T106" s="130">
        <f t="shared" si="21"/>
        <v>144</v>
      </c>
      <c r="U106" s="130">
        <f t="shared" si="21"/>
        <v>0</v>
      </c>
    </row>
    <row r="107" spans="1:21" ht="15.75">
      <c r="A107" s="319" t="s">
        <v>158</v>
      </c>
      <c r="B107" s="320"/>
      <c r="C107" s="320"/>
      <c r="D107" s="320"/>
      <c r="E107" s="320"/>
      <c r="F107" s="320"/>
      <c r="G107" s="321"/>
      <c r="H107" s="322" t="s">
        <v>159</v>
      </c>
      <c r="I107" s="323"/>
      <c r="J107" s="323"/>
      <c r="K107" s="323"/>
      <c r="L107" s="323"/>
      <c r="M107" s="324"/>
      <c r="N107" s="128">
        <v>0</v>
      </c>
      <c r="O107" s="151">
        <v>0</v>
      </c>
      <c r="P107" s="130">
        <f aca="true" t="shared" si="22" ref="P107:U107">P83+P88+P94</f>
        <v>0</v>
      </c>
      <c r="Q107" s="130">
        <f t="shared" si="22"/>
        <v>108</v>
      </c>
      <c r="R107" s="130">
        <f t="shared" si="22"/>
        <v>0</v>
      </c>
      <c r="S107" s="130">
        <f t="shared" si="22"/>
        <v>180</v>
      </c>
      <c r="T107" s="130">
        <f t="shared" si="22"/>
        <v>0</v>
      </c>
      <c r="U107" s="130">
        <f t="shared" si="22"/>
        <v>108</v>
      </c>
    </row>
    <row r="108" spans="1:21" ht="15.75">
      <c r="A108" s="319" t="s">
        <v>170</v>
      </c>
      <c r="B108" s="320"/>
      <c r="C108" s="320"/>
      <c r="D108" s="320"/>
      <c r="E108" s="320"/>
      <c r="F108" s="320"/>
      <c r="G108" s="321"/>
      <c r="H108" s="322" t="s">
        <v>252</v>
      </c>
      <c r="I108" s="323"/>
      <c r="J108" s="323"/>
      <c r="K108" s="323"/>
      <c r="L108" s="323"/>
      <c r="M108" s="324"/>
      <c r="N108" s="128"/>
      <c r="O108" s="151"/>
      <c r="P108" s="128"/>
      <c r="Q108" s="129"/>
      <c r="R108" s="128"/>
      <c r="S108" s="151"/>
      <c r="T108" s="128"/>
      <c r="U108" s="129">
        <v>144</v>
      </c>
    </row>
    <row r="109" spans="1:21" ht="15.75">
      <c r="A109" s="319"/>
      <c r="B109" s="320"/>
      <c r="C109" s="320"/>
      <c r="D109" s="320"/>
      <c r="E109" s="320"/>
      <c r="F109" s="320"/>
      <c r="G109" s="321"/>
      <c r="H109" s="325" t="s">
        <v>160</v>
      </c>
      <c r="I109" s="326"/>
      <c r="J109" s="326"/>
      <c r="K109" s="326"/>
      <c r="L109" s="326"/>
      <c r="M109" s="327"/>
      <c r="N109" s="128">
        <v>0</v>
      </c>
      <c r="O109" s="151">
        <v>3</v>
      </c>
      <c r="P109" s="128">
        <v>2</v>
      </c>
      <c r="Q109" s="129">
        <v>3</v>
      </c>
      <c r="R109" s="128">
        <v>2</v>
      </c>
      <c r="S109" s="151">
        <v>3</v>
      </c>
      <c r="T109" s="128">
        <v>2</v>
      </c>
      <c r="U109" s="129">
        <v>3</v>
      </c>
    </row>
    <row r="110" spans="1:21" ht="42" customHeight="1" thickBot="1">
      <c r="A110" s="328" t="s">
        <v>171</v>
      </c>
      <c r="B110" s="329"/>
      <c r="C110" s="329"/>
      <c r="D110" s="329"/>
      <c r="E110" s="329"/>
      <c r="F110" s="329"/>
      <c r="G110" s="330"/>
      <c r="H110" s="325" t="s">
        <v>161</v>
      </c>
      <c r="I110" s="326"/>
      <c r="J110" s="326"/>
      <c r="K110" s="326"/>
      <c r="L110" s="326"/>
      <c r="M110" s="327"/>
      <c r="N110" s="128">
        <v>0</v>
      </c>
      <c r="O110" s="151">
        <v>10</v>
      </c>
      <c r="P110" s="153">
        <v>2</v>
      </c>
      <c r="Q110" s="154">
        <v>8</v>
      </c>
      <c r="R110" s="153">
        <v>2</v>
      </c>
      <c r="S110" s="158">
        <v>6</v>
      </c>
      <c r="T110" s="153">
        <v>5</v>
      </c>
      <c r="U110" s="154">
        <v>5</v>
      </c>
    </row>
  </sheetData>
  <sheetProtection/>
  <mergeCells count="89">
    <mergeCell ref="A7:R7"/>
    <mergeCell ref="A8:R8"/>
    <mergeCell ref="A9:R9"/>
    <mergeCell ref="L10:P10"/>
    <mergeCell ref="L14:P14"/>
    <mergeCell ref="A17:A18"/>
    <mergeCell ref="B17:B18"/>
    <mergeCell ref="C17:D18"/>
    <mergeCell ref="E17:K17"/>
    <mergeCell ref="L17:M18"/>
    <mergeCell ref="N17:O18"/>
    <mergeCell ref="P17:P18"/>
    <mergeCell ref="E18:F18"/>
    <mergeCell ref="G18:K18"/>
    <mergeCell ref="C19:D19"/>
    <mergeCell ref="E19:F19"/>
    <mergeCell ref="G19:K19"/>
    <mergeCell ref="L19:M19"/>
    <mergeCell ref="N19:O19"/>
    <mergeCell ref="C21:D21"/>
    <mergeCell ref="E21:F21"/>
    <mergeCell ref="G21:K21"/>
    <mergeCell ref="L21:M21"/>
    <mergeCell ref="N21:O21"/>
    <mergeCell ref="C20:D20"/>
    <mergeCell ref="E20:F20"/>
    <mergeCell ref="G20:K20"/>
    <mergeCell ref="L20:M20"/>
    <mergeCell ref="N20:O20"/>
    <mergeCell ref="C23:D23"/>
    <mergeCell ref="E23:F23"/>
    <mergeCell ref="G23:K23"/>
    <mergeCell ref="L23:M23"/>
    <mergeCell ref="N23:O23"/>
    <mergeCell ref="C22:D22"/>
    <mergeCell ref="E22:F22"/>
    <mergeCell ref="G22:K22"/>
    <mergeCell ref="L22:M22"/>
    <mergeCell ref="N22:O22"/>
    <mergeCell ref="A25:U25"/>
    <mergeCell ref="A26:A31"/>
    <mergeCell ref="B26:B31"/>
    <mergeCell ref="C26:D30"/>
    <mergeCell ref="E26:E31"/>
    <mergeCell ref="F26:M26"/>
    <mergeCell ref="N26:U26"/>
    <mergeCell ref="F27:F31"/>
    <mergeCell ref="G27:M27"/>
    <mergeCell ref="N27:O27"/>
    <mergeCell ref="P27:Q27"/>
    <mergeCell ref="R27:S27"/>
    <mergeCell ref="T27:U27"/>
    <mergeCell ref="G28:J28"/>
    <mergeCell ref="K28:K31"/>
    <mergeCell ref="L28:L31"/>
    <mergeCell ref="M28:M31"/>
    <mergeCell ref="N28:N31"/>
    <mergeCell ref="O28:O31"/>
    <mergeCell ref="P28:P31"/>
    <mergeCell ref="Q28:Q31"/>
    <mergeCell ref="R28:R31"/>
    <mergeCell ref="S28:S31"/>
    <mergeCell ref="T28:T31"/>
    <mergeCell ref="U28:U31"/>
    <mergeCell ref="G29:G31"/>
    <mergeCell ref="H29:J29"/>
    <mergeCell ref="H30:H31"/>
    <mergeCell ref="I30:I31"/>
    <mergeCell ref="J30:J31"/>
    <mergeCell ref="A107:G107"/>
    <mergeCell ref="H107:M107"/>
    <mergeCell ref="C42:C43"/>
    <mergeCell ref="J79:J81"/>
    <mergeCell ref="D80:D81"/>
    <mergeCell ref="M80:M81"/>
    <mergeCell ref="J90:J92"/>
    <mergeCell ref="D91:D92"/>
    <mergeCell ref="L91:L92"/>
    <mergeCell ref="M91:M92"/>
    <mergeCell ref="A108:G109"/>
    <mergeCell ref="H108:M108"/>
    <mergeCell ref="H109:M109"/>
    <mergeCell ref="A110:G110"/>
    <mergeCell ref="H110:M110"/>
    <mergeCell ref="Q17:Q18"/>
    <mergeCell ref="A105:G105"/>
    <mergeCell ref="H105:M105"/>
    <mergeCell ref="A106:G106"/>
    <mergeCell ref="H106:M106"/>
  </mergeCells>
  <conditionalFormatting sqref="A99:A104 A33:A97">
    <cfRule type="expression" priority="20" dxfId="5" stopIfTrue="1">
      <formula>#REF!=1</formula>
    </cfRule>
  </conditionalFormatting>
  <conditionalFormatting sqref="U95 U78 U104 U54:U58 U51 U47 U33:U34 R85:T88 N90:T92 M90 M93:T97 M82:M85 N85:Q85 N78:T83 M78:M79 N84:U84 K90:L97 K89:U89 U64 E99:T99 B99:C99 B100:T101 D95:E95 E96:E97 D89:E91 C84:E84 B85:L85 D77:E80 E73:E76 E81:E83 E92:E94 D67:E68 D71:E72 E65:E66 E69:E70 G65:T76 E86:Q88 F89:J97 F61:T64 D64:E64 E61:E63 D51:E51 D60:U60 D53:H53 E52 E54:T59 C51:C81 D47:E49 B51:B84 E50 D33:E35 M33:M35 M37 N33:T37 F33:L37 F45:H52 K45:T52 F38:T38 I45:J53 B33:C50 B86:C97 F65:F84 G77:J84 K78:L84 E36:E38 E39:T44 E45:E46 K53:U53 B103:T104 B102:U102 K77:U77 D75">
    <cfRule type="expression" priority="18" dxfId="38" stopIfTrue="1">
      <formula>#REF!&gt;0</formula>
    </cfRule>
    <cfRule type="expression" priority="19" dxfId="39" stopIfTrue="1">
      <formula>#REF!&gt;0</formula>
    </cfRule>
  </conditionalFormatting>
  <conditionalFormatting sqref="O106:O107">
    <cfRule type="expression" priority="17" dxfId="0" stopIfTrue="1">
      <formula>OR(O106*27&gt;Экз1Весна*54,O106+$N$130&gt;10)</formula>
    </cfRule>
  </conditionalFormatting>
  <conditionalFormatting sqref="Q106:Q107">
    <cfRule type="expression" priority="16" dxfId="0" stopIfTrue="1">
      <formula>OR(Q106*27&gt;Экз2Весна*54,Q106+$P$130&gt;10)</formula>
    </cfRule>
  </conditionalFormatting>
  <conditionalFormatting sqref="S106">
    <cfRule type="expression" priority="15" dxfId="0" stopIfTrue="1">
      <formula>OR(S106*27&gt;Экз3Весна*54,S106+$R$130&gt;10)</formula>
    </cfRule>
  </conditionalFormatting>
  <conditionalFormatting sqref="T106:T107">
    <cfRule type="expression" priority="14" dxfId="0" stopIfTrue="1">
      <formula>OR(T106*27&gt;Экз4Осень*54,T106+#REF!&gt;10)</formula>
    </cfRule>
  </conditionalFormatting>
  <conditionalFormatting sqref="Q106:Q107">
    <cfRule type="expression" priority="13" dxfId="0" stopIfTrue="1">
      <formula>OR(Q106*27&gt;Экз1Весна*54,Q106+$N$111&gt;10)</formula>
    </cfRule>
  </conditionalFormatting>
  <conditionalFormatting sqref="S106">
    <cfRule type="expression" priority="12" dxfId="0" stopIfTrue="1">
      <formula>OR(S106*27&gt;Экз2Весна*54,S106+$P$111&gt;10)</formula>
    </cfRule>
  </conditionalFormatting>
  <conditionalFormatting sqref="U108 P106:U107">
    <cfRule type="expression" priority="11" dxfId="0" stopIfTrue="1">
      <formula>OR(P106*27&gt;Экз1Осень*54,P106+$O$111&gt;10)</formula>
    </cfRule>
  </conditionalFormatting>
  <conditionalFormatting sqref="R106:R107">
    <cfRule type="expression" priority="10" dxfId="0" stopIfTrue="1">
      <formula>OR(R106*27&gt;Экз2Осень*54,R106+$Q$111&gt;10)</formula>
    </cfRule>
  </conditionalFormatting>
  <conditionalFormatting sqref="T106:T107">
    <cfRule type="expression" priority="9" dxfId="0" stopIfTrue="1">
      <formula>OR(T106*27&gt;Экз3Осень*54,T106+#REF!&gt;10)</formula>
    </cfRule>
  </conditionalFormatting>
  <conditionalFormatting sqref="A95:A98">
    <cfRule type="expression" priority="8" dxfId="5" stopIfTrue="1">
      <formula>#REF!=1</formula>
    </cfRule>
  </conditionalFormatting>
  <conditionalFormatting sqref="G96:T98 D95:E95 B95:C98 E96:E98 F95:F98 G95:U95">
    <cfRule type="expression" priority="6" dxfId="38" stopIfTrue="1">
      <formula>#REF!&gt;0</formula>
    </cfRule>
    <cfRule type="expression" priority="7" dxfId="39" stopIfTrue="1">
      <formula>#REF!&gt;0</formula>
    </cfRule>
  </conditionalFormatting>
  <conditionalFormatting sqref="U108 P106:U107">
    <cfRule type="expression" priority="5" dxfId="0" stopIfTrue="1">
      <formula>OR(P106*27&gt;Экз2Осень*54,P106+$Q$130&gt;10)</formula>
    </cfRule>
  </conditionalFormatting>
  <conditionalFormatting sqref="N106:N107">
    <cfRule type="expression" priority="3" dxfId="0" stopIfTrue="1">
      <formula>OR(N106*27&gt;Экз1Осень*54,N106+$O$130&gt;10)</formula>
    </cfRule>
  </conditionalFormatting>
  <conditionalFormatting sqref="R106:R107">
    <cfRule type="expression" priority="222" dxfId="0" stopIfTrue="1">
      <formula>OR(R106*27&gt;Экз3Осень*54,R106+$S$130&gt;10)</formula>
    </cfRule>
  </conditionalFormatting>
  <printOptions/>
  <pageMargins left="0.7874015748031497" right="0.8267716535433072" top="0.5905511811023623" bottom="0.7874015748031497" header="0" footer="0"/>
  <pageSetup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2018-04-02T09:40:47Z</dcterms:modified>
  <cp:category/>
  <cp:version/>
  <cp:contentType/>
  <cp:contentStatus/>
</cp:coreProperties>
</file>